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C:\Users\Admin\Desktop\SGA Sorin DECĂ\"/>
    </mc:Choice>
  </mc:AlternateContent>
  <xr:revisionPtr revIDLastSave="0" documentId="13_ncr:1_{215EFB2B-0E27-4564-BB65-D0027BD31605}" xr6:coauthVersionLast="47" xr6:coauthVersionMax="47" xr10:uidLastSave="{00000000-0000-0000-0000-000000000000}"/>
  <bookViews>
    <workbookView xWindow="-120" yWindow="-120" windowWidth="29040" windowHeight="15720" xr2:uid="{00000000-000D-0000-FFFF-FFFF00000000}"/>
  </bookViews>
  <sheets>
    <sheet name="FINANTARE FSE" sheetId="1" r:id="rId1"/>
    <sheet name="FINANTARE RAMBURSABILA" sheetId="2" r:id="rId2"/>
    <sheet name="ALTE PROIECTE" sheetId="3" r:id="rId3"/>
  </sheets>
  <definedNames>
    <definedName name="_Toc56430698" localSheetId="0">'FINANTARE FSE'!#REF!</definedName>
    <definedName name="_Toc56430699" localSheetId="0">'FINANTARE FSE'!#REF!</definedName>
    <definedName name="_Toc56430702" localSheetId="0">'FINANTARE FSE'!#REF!</definedName>
    <definedName name="_Toc56430708" localSheetId="0">'FINANTARE FSE'!#REF!</definedName>
    <definedName name="_xlnm.Print_Area" localSheetId="0">'FINANTARE FSE'!$A$1:$K$32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 i="2" l="1"/>
  <c r="L28" i="1"/>
  <c r="M28" i="1" s="1"/>
  <c r="L53" i="1"/>
  <c r="M53" i="1" s="1"/>
  <c r="M52" i="1" l="1"/>
  <c r="M51" i="1"/>
  <c r="M50" i="1"/>
  <c r="M49" i="1"/>
  <c r="M48" i="1"/>
  <c r="M47" i="1"/>
  <c r="M46" i="1"/>
  <c r="M45" i="1"/>
  <c r="M44" i="1"/>
  <c r="M43" i="1"/>
  <c r="M42" i="1"/>
  <c r="M41" i="1"/>
  <c r="M40" i="1"/>
  <c r="M39" i="1"/>
  <c r="M38" i="1"/>
  <c r="M37" i="1"/>
  <c r="M36" i="1"/>
  <c r="M35" i="1"/>
  <c r="M34" i="1"/>
  <c r="M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Liviu Popescu</author>
  </authors>
  <commentList>
    <comment ref="G10" authorId="0" shapeId="0" xr:uid="{F29681B8-0638-49B1-9F55-C87B5717681A}">
      <text>
        <r>
          <rPr>
            <b/>
            <sz val="9"/>
            <color indexed="81"/>
            <rFont val="Tahoma"/>
            <family val="2"/>
          </rPr>
          <t>Liviu Popescu:</t>
        </r>
        <r>
          <rPr>
            <sz val="9"/>
            <color indexed="81"/>
            <rFont val="Tahoma"/>
            <family val="2"/>
          </rPr>
          <t xml:space="preserve">
Raluca Robu</t>
        </r>
      </text>
    </comment>
    <comment ref="F37" authorId="0" shapeId="0" xr:uid="{C9968469-B801-432F-8FC6-35BAD5792488}">
      <text>
        <r>
          <rPr>
            <b/>
            <sz val="9"/>
            <color indexed="81"/>
            <rFont val="Tahoma"/>
            <family val="2"/>
          </rPr>
          <t>Liviu Popescu:</t>
        </r>
        <r>
          <rPr>
            <sz val="9"/>
            <color indexed="81"/>
            <rFont val="Tahoma"/>
            <family val="2"/>
          </rPr>
          <t xml:space="preserve">
Andreea Podaru</t>
        </r>
      </text>
    </comment>
    <comment ref="G39" authorId="0" shapeId="0" xr:uid="{77327F0D-C770-4858-A105-74F89495A1BB}">
      <text>
        <r>
          <rPr>
            <b/>
            <sz val="9"/>
            <color indexed="81"/>
            <rFont val="Tahoma"/>
            <family val="2"/>
          </rPr>
          <t>Liviu Popescu:</t>
        </r>
        <r>
          <rPr>
            <sz val="9"/>
            <color indexed="81"/>
            <rFont val="Tahoma"/>
            <family val="2"/>
          </rPr>
          <t xml:space="preserve">
Andreea Podaru</t>
        </r>
      </text>
    </comment>
  </commentList>
</comments>
</file>

<file path=xl/sharedStrings.xml><?xml version="1.0" encoding="utf-8"?>
<sst xmlns="http://schemas.openxmlformats.org/spreadsheetml/2006/main" count="706" uniqueCount="400">
  <si>
    <t>Parteneri</t>
  </si>
  <si>
    <t xml:space="preserve">Obiective generale </t>
  </si>
  <si>
    <t>Titlu proiect</t>
  </si>
  <si>
    <t>Creșterea numărului de tineri inactivi (NEETs) înregistrați la Serviciul Public de Ocupare (SPO) în vederea furnizării de măsuri personalizate de sprijin.</t>
  </si>
  <si>
    <t xml:space="preserve">Nerambursabilă </t>
  </si>
  <si>
    <t>POCU</t>
  </si>
  <si>
    <t>http://pocu-intl.uefiscdi.ro/</t>
  </si>
  <si>
    <t xml:space="preserve">https://www.educred.ro/; https://www.creatorideeducatie.ro/
https://digital.educred.ro/
https://www.facebook.com/ProiectulCRED/
</t>
  </si>
  <si>
    <t>Asigurarea mentoratului profesional pe durata întregii cariere didactice, în sistemul de învățământ preuniversitar, prin crearea unui sistem național coerent și fiabil de formare profesională și de dezvoltare a competenței didactice, ca formare psihopedagogică, necesare ocupării și exercitării unei funcții didactice precum și obținerii performanței pedagogice în învățământul preuniversitar din România, în activitatea de predare /formare și în activitatea de management educațional, în contextul procesului global de digitalizare a sistemelor de educație.</t>
  </si>
  <si>
    <t>https://www.edu.ro/noi-perspective-%C3%AEn-educa%C8%9Bie-npe-cod-mysmis-116793-sipoca-398</t>
  </si>
  <si>
    <t>Optimizarea și creșterea calității serviciilor oferite de administrația publică din domeniul educației, prin crearea unui cadru normativ predictibil și stabil și prin dezvoltarea unei politici publice bazată pe orientările strategice în învățământul preuniversitar și universitar la orizontul 2030.</t>
  </si>
  <si>
    <t xml:space="preserve">https://www.edu.ro/sites/default/files/Prezentare_generala_Proiect%20SIPOCA%20576.pdf </t>
  </si>
  <si>
    <t>POCA</t>
  </si>
  <si>
    <t>Creșterea capacității instituționale a MEC de aplicare a normelor, mecanismelor și procedurilor în materie de etică, integritate și anticorupție la nivelul activității sale manageriale și administrative, în concordanță cu SCAP. Acesta corespunde Obiectivului specific 2.2 - Creșterea transparenței, eticii și integrității în cadrul autorităților și instituțiilor publice, conform ghidului solicitantului pentru Cererea de proiecte CP 11/2018 din cadrul Programului Operațional Capacitate Administrativă 2014 -2020 (POCA).</t>
  </si>
  <si>
    <t>POC</t>
  </si>
  <si>
    <t>Fondul de contrapartidă subvenționat de Guvernul Japoniei</t>
  </si>
  <si>
    <t xml:space="preserve">DG Reform -Comisia Europeană </t>
  </si>
  <si>
    <t>https://esqa.ro/</t>
  </si>
  <si>
    <t>ERASMUS +</t>
  </si>
  <si>
    <t>POIM</t>
  </si>
  <si>
    <t>Rambursabilă</t>
  </si>
  <si>
    <t>Website</t>
  </si>
  <si>
    <t>Prevenirea părăsirii timpurii a școlii, prin măsuri sistemice de aplicare inovativă și sustenabilă a noului curriculum național, urmărind creșterea accesului la experiențe de învățare de calitate ale elevilor din învățământul preuniversitar primar și gimnazial.</t>
  </si>
  <si>
    <t>Creșterea incluziunii sociale și combatere a sărăciei prin dezvoltarea și pilotarea serviciilor comunitare integrate în 139 de comunități rurale și mic urbane cu tip de marginalizare peste medie și severă.</t>
  </si>
  <si>
    <t>Îmbunătățirea calității și eficienței învățământului terțiar prin diversificarea ofertelor educaționale, îmbunătățirea nivelului de competențe al personalului didactic universitar în ceea ce privește conținutul educațional inovator şi resursele de învățare moderne şi flexibile, precum si prin stimularea accesului la învățământul superior.</t>
  </si>
  <si>
    <t>Identificarea mijloacelor prin care este posibilă creșterea implicării actorilor interesați în procesele de asigurare externă a calității, la nivelul țărilor membre în Aria Europeană a Învățământului Superior, în concordanță cu prevederile Standardelor și Liniilor Directoare pentru asigurarea calității în Spațiul European al Învățământului Superior (ESG) 2015.</t>
  </si>
  <si>
    <t>Protejarea sănătăţii elevilor şi personalului implicat în desfăşurarea activităţii educaţionale în contextul răspândirii virusului SARS.CoV.2 prin dotarea elevilor, a cadrelor didactice şi a personalului auxiliar din cadrul unităţilor / instituţiilor de învăţământ de stat cu măsti de protecţie.</t>
  </si>
  <si>
    <t xml:space="preserve">Îmbunătățirea politicilor publice în învățământul superior și creșterea calității reglementărilor prin actualizarea standardelor de calitate QAFIN </t>
  </si>
  <si>
    <t>Protejarea sănătăţii elevilor şi a personalului implicat în desfăşurarea activităţilor educaţionale în contextul răspândirii virusului SARS.CoV.2</t>
  </si>
  <si>
    <t xml:space="preserve">Protejarea sănătăţii elevilor şi a personalului implicat în desfăşurarea activităţilor educaţionale în contextul răspândirii virusului SARS-CoV-2, din zona București-Ilfov </t>
  </si>
  <si>
    <t xml:space="preserve">Proiectul privind Reforma Educaţiei Timpurii în România -PRET </t>
  </si>
  <si>
    <t xml:space="preserve">Proiectul privind învățământul secundar-ROSE </t>
  </si>
  <si>
    <t>Crearea unei platforme naţionale integrate de tip campus care va asigura, cu prioritate în şcoli de nivel gimnazial, serviciul de acces fără fir la reţele de date deschise interconectate, inclusiv la Internet. </t>
  </si>
  <si>
    <t xml:space="preserve">Universitatea din Pitești
Universitatea ”Aurel Vlaicu” Arad
Universitatea ”Ștefan cel Mare” Suceava
</t>
  </si>
  <si>
    <t>Beneficiar</t>
  </si>
  <si>
    <t>Partener</t>
  </si>
  <si>
    <t>Proiecte de asistență tehnică</t>
  </si>
  <si>
    <t>Urmareste asigurarea conditiilor optime de pregătire și dezvoltare a elevilor din clasele IX-XII cu profil matematică informatică capabil de performanțe înalte prin înființarea și operaționalizarea a 60 de centre de pregătire în informatică.</t>
  </si>
  <si>
    <t xml:space="preserve">Rambursabilă </t>
  </si>
  <si>
    <t>Agenția Română de Asigurare a Calității în Învățământul Superior (ARACIS)</t>
  </si>
  <si>
    <t>Școala Națională de Studii Politice și Administrative (SNSPA)</t>
  </si>
  <si>
    <t>Agenția de Administrare a Rețelei Naționale de Informatică pentru Educație și Cercetare (ARNIEC)- Beneficiar</t>
  </si>
  <si>
    <t xml:space="preserve">Asociația pentru Implementarea Democrației (AID)
Unitatea Executivă pentru Finanțarea Învățământului Superior, a Cercetării, Dezvoltării și Inovării (UEFISCDI)
</t>
  </si>
  <si>
    <t>Academia de Politie Alexandru Ioan Cuza (APAIC),                                                                          Asociația pentru Implementarea Democrației (AID)</t>
  </si>
  <si>
    <t xml:space="preserve">Casa Corpului Didactic Botoșani (CCD BT)
Casa Corpului Didactic Brașov (CCD BV)
Casa Corpului Didactic Buzău (CCDBZ)
Casa Corpului Didactic București (CCD București)
Casa Corpului Didactic Cluj (CCD Cluj)
Casa Corpului Didactic Olt (CCD Olt)
Casa Corpului Didactic Timiș (CCD Timiș)
Casa Corpului Didactic Teleorman (CCD Teleorman)
Inspectoratul Școlar Județean Bihor (ISJ Bihor)
Inspectoratul Școlar al Minicipiului București (ISMB)
Inspectoratul Școlar Județean Iași (ISJ Iași)
Institutul de Științe ale Educației/Centrul Național de Politici și Evaluare în Educație (CNPEE)
</t>
  </si>
  <si>
    <t xml:space="preserve">Unitatea Executivă pentru Finanțarea Învățământului Superior, a Cercetării, Dezvoltării și Inovării (UEFISCDI)-Beneficiar
</t>
  </si>
  <si>
    <t xml:space="preserve">Agenția Națională pentru Ocuparea Forței de Muncă (ANOFM)-Beneficiar
Agenția pentru Plăți și Inspecție Socială (ANPIS)-Partener
Ministerul Muncii și Justiției Sociale (MMJS)-Partener
</t>
  </si>
  <si>
    <t>Crearea unui mediu coerent integrat, administrat si protejat, centralizat, pentru a răspunde nevoilor specifice utilizării resurselor de e-content, de interes educațional ca resurse critice pentru procesul educațional modern.</t>
  </si>
  <si>
    <t xml:space="preserve">Agenția Națională pentru Ocuparea Forței de Muncă (ANOFM)-Beneficiar
Centrul National de Dezvoltare a Învatamintului Profesional si Tehnic (CNDIPT)
Institutul National de Cercetare Stiintifica in Domeniul Muncii si Protectiei Sociale (INCSMPS)
Ministerul Muncii și Justiției Sociale (MMJS)
Unitatea Executiva pentru Finantarea Învatamantului Superior, a Cercetarii, Dezvoltarii si Inovarii (UEFISCDI) /Centrul pentru Politici Publice in Învatamantul Superior, Știinta, Inovare si Antreprenoriat
</t>
  </si>
  <si>
    <t xml:space="preserve">Optimizarea planificării strategice și a bugetării pe programe prin: furnizarea instrumentelor necesare, metodologii și ghiduri privind evaluarea externă a calității învățământului superior, respectiv a programelor de studii, clarificarea rolului și madatelor pe care le au instutțiile implicate în procesele de asigurarea calității în învățământul superior; Implementarea metodologiei și ghidurilor de clasificare și ierarhizare a instituțiilor de învățământ superior, respectiv a programelor de studii, bazată pe seturi clare și transparente de indicatori și date;
Îmbunătățirea capacității administrative a MEC și ARACIS la nivel de sistem, prin dezvoltarea de instrumente manageriale privind organizarea și funcționarea internă, proceduri de uz intern, manuale, ghiduri de bună practică, și prin formarea personalului propriu, precum și cel din instituțiile de învățământ superior, pentru implementarea instrumentelor elaborate și în ceea ce privește practicile europene în domeniu.
</t>
  </si>
  <si>
    <t xml:space="preserve">Dezvoltarea unei abordări europene pentru asigurarea calității în cadrul rețelelor de universități europene EUniQ, cod 607037-EPP-1-2018-1-BE-EPPKA3-BOLOGNA  </t>
  </si>
  <si>
    <t xml:space="preserve">Partener </t>
  </si>
  <si>
    <t>8 agenții de asigurare a calității (NVAO- Belgia/Flandra, Hcéres-Franţa, ANQA-Armenia, AAQ-Elveția, SQAA-Slovenia, AIC-Letonia, NEAQA-Serbia, ANVUR-Italia), șase ministere ale educației (Belgia/Flandra, Albania, Bulgaria, Georgia, România, Suedia), precum şi organizații cu misiune ȋn aria învățământului superior european: European University Association (EUA), European Student Association (ESU) și European Association for Quality Assurance in Higher Education (ENQA)</t>
  </si>
  <si>
    <t xml:space="preserve">Să ofere sprijin agențiilor de asigurare a calității, prin crearea unei foi de parcurs care să le permită dezvoltarea, în comun, a unor metodologii de asigurare a calității. Prin acest proiect se dorește facilitarea continuării dezvoltării rețelelor de universități și a Universităților Europene. </t>
  </si>
  <si>
    <t>Banca Mondială</t>
  </si>
  <si>
    <t>https://www.nvao.net/en/euniq</t>
  </si>
  <si>
    <t>Program operațional/
Finanțator</t>
  </si>
  <si>
    <t>Dezvoltarea și implementarea de măsuri sistemice în învățământul terțiar pentru creșterea nivelului calității în învățământul superior și adaptarea universităților la cerințele pieței muncii inclusiv standardele internaționale.</t>
  </si>
  <si>
    <t>Implicarea eficace a părților interesate în activități externe de asigurare a calității  (Effective involvement of stakeholders in external quality assurance activities)</t>
  </si>
  <si>
    <t xml:space="preserve">Optimizarea implementării măsurilor în atingerea țintelor strategice din cadrul celor patru strategii condionalități ex-ante, prin dezvoltarea și introducerea unui sistem unitar de monitorizare și evaluare, precum și realizarea unor studii și analize ce vor optimiza procesele de luare a deciziilor la nivelul ministerului și furnizarea evidențele necesare implementării de politici publice.
</t>
  </si>
  <si>
    <t xml:space="preserve">Nerambursabila
</t>
  </si>
  <si>
    <t>Realizarea unei platforme integrate cu 4500 de scoli dotate cu infrastructura WiFi</t>
  </si>
  <si>
    <t xml:space="preserve">Crearea unei platforme care sa fie un sistem de management de continut si invatare. </t>
  </si>
  <si>
    <t>144.848.879,38 lei</t>
  </si>
  <si>
    <t xml:space="preserve">Dezvoltarea capacității Ministerului Educației Naționale de monitorizare și prognoză a evoluției învățământului superior în raport cu piața muncii-SIPOCA 3
</t>
  </si>
  <si>
    <t xml:space="preserve">Monitorizarea și evaluarea strategiilor condiționalități ex-ante în educație și îmbunătățirea procesului decizional prin monitorizarea performanței instituționale la nivel central și local, cod SIPOCA 17
</t>
  </si>
  <si>
    <t>18.332.590,40 lei</t>
  </si>
  <si>
    <t>îmbunătățirea durabilă a capacității administrației centrale în domeniul educației si formarii profesionale, prin optimizarea structurii, dezvoltarea, testarea/ pilotarea și implementarea instrumentelor, proceselor și practicilor de management și de asemenea, prin elaborarea și derularea programelor de formare care să contribuie la dezvoltarea competențelor manageriale și a leadership-ului personalului de execuție și de conducere</t>
  </si>
  <si>
    <t>Mecanism de monitorizare;
Analiza privind calitatea din perspectiva relevantei programelor oferite de universități pe domenii de specializare cu potențial de dezvoltare regională (la nivel regional);
Studiu de impact al strategiilor și al diferitelor intervenții dezvoltate pentru sistemul de învățământ superior, asupra ofertelor educaționale ale universitatilor și asupra angajatorilor;
Analiza privind eficiența si eficacitatea instituțiilor de învățământ superior din perspectiva de a elabora prognoze;
Ghid de bune practici privind consilierea în universități;
Ghid de bune practici pentru realizarea stagiilor de practică;
Mecanism de comunicare și participare la procesul decizional  privind implicarea universităților în procesul de dezvoltare regional;
Politică publică de operaționalizare a centrului de profesionalizare a managementului universitar (CPMU)</t>
  </si>
  <si>
    <t>200.000 tineri NEETs inactivi cu vârsta între 16-24 neînregistrati la SPO contactati, 160.000 tineri profilati din cei 200.000
NEETs inactivi cu vârsta între 16-24 contactati
Îmbunataþiri/beneficii: se realizeaza contactul direct (intâlnirea face to face) cu un numar minim de 200.000 tineri în scopul
obtinerii acordului lor de a fi ajutaþi pentru a iesi din starea de NEET.
De asemenea, activitatea de profilare pentru cel puþin 160.000 tineri reprezinta principalul input al procesului de furnizare a
pachetului integrat de masuri active personalizate; minim 160.000 tineri înregistrati în baza de date SPO monitorizati pâna la 12 luni dupa înregistrarea în baza de date SPO.
Îmbunatatiri/beneficii: urmarirea evolutiei si sprijinirea tînarului NEET dupa înregistrarea la SPO; campanie de informare si constientizare derulata conform planului de comunicare
Îmbunataþiri/beneficii: în scopul recrutarii grupului tinta, se va realiza informarea si constientizarea tinerilor NEET,
parintilor/rudelor/cunostinþelor acestora cu privire la masurile de protectie activa de care pot beneficia tinerii NEET care se
înregistreaza în evidentele SPO.
De asemenea, se va realiza, la nivelul publicului larg, informarea si publicitatea cu caracter general aferenta proiectului cu
respectarea regulilor de identitate vizuala.</t>
  </si>
  <si>
    <t>Academia Romana</t>
  </si>
  <si>
    <t>1. Metodologie pentru monitorizarea și evaluarea acțiunilor/intervențiilor stabilite în cele patru strategii condiționalități ex-ante din educație;
2.Două rapoarte privind monitorizarea și evaluarea implementării intervențiilor aferente celor patru strategii sectoriale;
3. Analiza privind clarificarea rolurilor departamentelor MEC, instituțiilor direct subordonate/aflate în coordonarea MEC și serviciilor deconcentrate din teritoriu;
4. Patru studii SABER privind evaluarea politicilor publice în domeniul dezvoltării forței de muncă în România, cadrele didactice, dezvoltarea educației timpurii și sistemele informatice;
5.Instruirea personalului din MEC și inspectoratele școlare.</t>
  </si>
  <si>
    <t xml:space="preserve">Un număr de 8.621.500 de măşti faciale de uz medical tip II achiziţionate și distribuite la nivel național.
Procedura de achizitie măşti faciale de uz medical tip II finalizata la nivelul MEC
Procedura de achizitie măşti faciale de uz medical tip II finalizata la nivelul MEC
Procese verbale de predare – primire măşti faciale de uz medical tip II incheiate intre ISJ-uri si unitatile de invatamant preuniversitar in cadrul carora vor fi distribuite
Procedura de achizitie servicii de audit financiar extern elaborata la nivelul MEC
2 comunicate privind lansarea și inchiderea proiectului postate pe site-ul Beneficiarului si eventual pe alte site-uri publice
Afise postate in scoli in cadrul cărora vor fi distribuite măşti faciale de uz medical tip II ( materiale de protectie)
Procese verbale de receptie servicii de audit financiar extern </t>
  </si>
  <si>
    <t>Un număr de 986.500 de măşti faciale de uz medical tip II achiziţionate şi distribuite la nivelul regiunii București/Ilfov
Procedura de achizitie măşti faciale de uz medical tip II ﬁnalizata la nivelul MEC
Procese verbale de receptie măşti faciale de uz medical tip II la nivelul ISMB și ISJ Ilfov
Procese verbale de predare – primire măşti faciale de uz medical tip II incheiate intre ISJ Ilfov, ISMB si unitatile de invatamant preuniversitar in cadrul carora vor ﬁ distribuite 
Procedura de achizitie servicii de audit ﬁnanciar extern elaborata la nivelul MEC 
2 comunicate de presă privind lansarea şi închiderea proiectului, conform MIV 2014-2020.
Aﬁse postate in scoli in cadrul cărora vor ﬁ distribuite măşti faciale de uz medical tip II ( materiale de protectie).
Procese verbale de receptie servicii de audit ﬁnanciar extern</t>
  </si>
  <si>
    <t>131.000 lei</t>
  </si>
  <si>
    <t>Cresterea coerentei, eficientei, predictibilitatii si transparentei cadrului de organizare si functionare a învatamântului preuniversitar
particular prin dezvoltarea, promovarea si acceptarea de propuneri de politici publice alternative în cadrul unui proces decizional participativ si consultativ, având ca beneficiari ONG-uri – inclusiv scoli organizate juridic ca asociatii, fundatii s.a., parteneri sociali,
împreuna cu decidenti din administratia publica (Ministerul Educatiei Nationale si/sau institutiile aflate în subordonarea si coordonarea MEN), toti acestia fiind activ implicati în calitate de reprezentanti ai grupului tinta, în vederea dezvoltarii si introducerii de sisteme si
standarde comune pentru asigurarea unei educatii de calitate în învatamântul preuniversitar particular din România, în concordanta cu SCAP.</t>
  </si>
  <si>
    <t>Rezultat program 1 - Capacitate crescuta a ONG-urilor si partenerilor sociali de a se implica în formularea si promovarea de
propuneri alternative la politicile publice initiate de Guvern;
Rezultat proiect 1 - Personal din ONG-uri si parteneri sociali instruiti în domeniul initierii, formularii si promovarii de propuneri de
politici publice alternative la politicile Guvernului, cât si al monitorizarii politicilor guvernamentale din acest domeniu (conform
SCAP): 160 reprezentanti 2. Rezultat program 1 – Capacitate crescuta a ONG-urilor si partenerilor sociali de a se implica în formularea si promovarea de propuneri alternative la politicile publice initiate de Guvern;
Rezultat proiect 2 – 2 propuneri de politici publice alternative vizând invatamantul preuniversitar particular din Romania, elaborate in cadrul unui proces consultativ cu participarea a 160 reprezentanti ONG (inclusiv scoli organizate juridic ca asociatii, fundatii, parteneri sociali) si a 44 reprezentanti ai MEN, ISJ, ARACIP si promovate catre factorii decidenti
3. Rezultat program 1- Capacitate crescuta a ONG-urilor si partenerilor sociali de a se implica în formularea si promovarea de propuneri alternative la politicile publice initiate de Guvern;
Rezultat proiect 3 – O procedura de interactiune între ONG-uri, parteneri sociali si MEN pentru sustinerea si promovarea initiativelor de reforma ce privesc invatamantul particular preuniversitar, elaborata 4. Rezultat program 2 - Propuneri alternative la politicile publice venite din partea ONG-urilor, acceptate;
Rezultat proiect 4 – 2 propuneri de politici publice alternative în domeniul învatamântului preuniversitar particular, acceptate la
nivelul Ministerului Educatiei Nationale sau al entitatilor aflate în subordinea sau coordonarea MEN si avute in vedere in stabilirea politicilor educationale</t>
  </si>
  <si>
    <t>REZILIAT incepand cu data de 10.06.2021</t>
  </si>
  <si>
    <t>”Rechizite pentru preșcolari și elevi – șanse egale la educație” SMIS 117175</t>
  </si>
  <si>
    <t>POAD</t>
  </si>
  <si>
    <t>308.611 ghiozdane pentru elevii din clasele II-VIII, care provin din medii defavorizate
51.539 pachete de materiale școlare pentru preșcolari</t>
  </si>
  <si>
    <t xml:space="preserve">Obiectivul principal este reprezentat de cresterea performantelor
invatamantului obligatoriu prin diminuarea punctelor nevralgice: absenteism si violenta, abandon scolar timpuriu si lipsa promovabilitatii
prin eficientizarea utilizarii resurselor existente si responsabilizarea tuturor participantilor la procesul educational. </t>
  </si>
  <si>
    <t xml:space="preserve">Proiectul vizează prevenirea abandonului școlar și a părăsirii timpurii a școlii, facilitând accesul egal și participarea la învățământul obligatoriu a preșcolarilor și elevilor proveniți din familiile cele mai defavorizate prin acordarea de rechizite școlare și ghiozdane. </t>
  </si>
  <si>
    <t>https://www.edu.ro/proiecte-gestionate-de-unitatea-de-implementare-al-proiectelor-finan%C8%9Bate-din-fonduri-structurale</t>
  </si>
  <si>
    <t>Asociația Centrul pentru Integritate - Beneficiar</t>
  </si>
  <si>
    <t xml:space="preserve">Redactarea unui raport de prognoză demografică pentru realizarea unor prognoze privind evoluția numărului de studenți. Studiul va putea fi utilizat de către Ministerul Educației și Consiliul Național pentru Finanțarea Învățământului Superior (CNFIS) în fundamentarea deciziilor publice privind finanțarea și evoluția sistemului de învățământ superior.  
Dezvoltarea unei metodologii de analiză și redactarea unui studiu privind abandonul în învățământul superior, formulând o definiție a abandonului universitar și utilizând datele colectate prin Registrul Matricol Unic al Universităților din România (RMUR) și Platforma națională de colectare a datelor statistice pentru învățământului superior (ANS). Studiul va putea fi utilizat de către Ministerul Educației și CNFIS pentru fundamentarea politicilor de echitate, distribuire a burselor, alocarea de resurse financiare pentru susținerea serviciilor studențești. Studiul va putea fi utilizat de către Ministerul Educației în fundamentarea modificărilor legislative, prin introducerea și îmbunătățirea rutelor de acces și de progres. 
Realizarea unor documente de suport și formularea unor propuneri de politică publică pentru introducerea sau îmbunătățirea rutelor de acces și progres în învățământul superior. Documentele dezvoltate vor putea fi utilizate de către Ministerul Educației în fundamentarea modificărilor legislative, prin introducerea și îmbunătățirea rutelor de acces și de progres. 
Dezvoltarea unui set de indicatori privind accesul în învățământul superior și redactarea a două rapoarte pe baza indicatorilor dezvoltați. În realizarea indicatorilor și al raportului vor fi utilizate datele colectate prin platformele RMUR și ANS. Studiul va putea fi utilizat în vederea fundamentării politicilor de echitate și accesul la baza de date.  
Redactarea a trei studii de impact ce vizează evaluarea și îmbunătățirea politicilor de actuale de echitate: (1) politica și sistemul de acordare a burselor sociale; (2) politica publică specială privind absolvenții liceelor din mediul rural; (3) politica introducerii unui examen unic de admitere. Documentele redactate vor putea fi utilizate de către MEd pentru evaluare și îmbunătățirea politicilor echitatea. 
Vor fi dezvoltate o serie de instrumente online pentru promovarea sistemului de învățământ superior românesc. Astfel, se va realiza o aplicație de telefon pentru promovarea ofertei educaționale, procesul de admitere și alte aspecte relevante sistemului de învățământ superior românesc; dezvoltarea unui modul aferent platformei studyinromania.gov.ro de conectare la aplicații online; trei clipuri video și un produs VR pentru promovarea învățământului superior românesc și atragerea de studenți. Concomitent, va fi realizat un set de materiale promoționale: 3 flyere, 3 pliante și un ghid despre sistemul românesc de învățământ superior.
Redactarea unui studiu ce vizează analiza stadiului actual, precum și formularea de propuneri pentru îmbunătățirea procesului de promovare a universităților românești în vederea creșterii calității sistemului de învățământ superior și accesarea lui de către studenți din grupuri defavorizate și studenții internaționali. Studiul va putea fi utilizat de către MEd pentru fundamentarea deciziilor de politică publică în domeniul internaționalizării învățământului superior, precum și de către universități pentru adaptarea strategiilor de recrutate de studenți internaționali. 
Se va dezvolta un set de indicatori și o metodologie de monitorizare a gradului de internaționalizare, iar ulterior pe baza acestor documente vor fi redactate două rapoarte de monitorizare. În procesul de elaborare a indicatorilor experții vor avea în vedere utilizarea datelor colectate prin platformele RMUR și ANS. Instrumentele dezvoltate vor fi utile în fundamentarea politicilor privind internaționalizarea învățământului superior pe bază de date. 
Formularea unui set de recomandări de politică publică pentru  fundamentarea  politicilor publice prin intermediul datelor cu privire la procesul de internaționalizare al învățământului superior românesc. De asemenea, se va organiza o conferință academică privind principalele provocări din învățământul superior. În urma conferinței, lucrările susținute de către cercetători se vor publica într-un volum colectiv la o editură internațională de prestigiu. 
Se propune identificarea unor tendințe tehnologice globale care susțin apariția unor noi profesii sau pot avea creșteri semnificative ale cererii pe anumite segmente. Această activitate presupune analiza unor știri tehnologice colectate într-un repertoriu online, extragerea conținutului și clusterizarea lui cu tehnici de data mining. În urma acestor activități întreprinse se va rezulta o listă de profesii emergente cu trimiteri către sursele de informare, argumentele asociate și predicțiile disponibile. 
Realizarea unui studiu ce va cuprinde identificarea programelor de studii actuale din România asociate profesiilor emergente identificate și analiza statistică a dinamicii absolvenților acestor programe. De asemenea, va fi dezvoltat o platformă online de consultare, pentru organizarea unor interviuri și focus grupuri. 
Realizarea unei analize în urma cartografierii tipurilor de date și a indicatorilor utilizați în diferite raportări la nivel național și internațional. În vederea realizării analizei, experții vor avea în vedere interoperabilitatea sistemelor de colectare a datelor, în vederea reutilizării și evitării multiplei colectări. 
Dezvoltarea unei metodologii de analiză și de monitorizare și redactarea a două raportate de analiză și de monitorizare a indicatorilor colectate pentru monitorizarea sistemului de învățământ superior românesc. 
Dezvoltarea unei metodologii de prognoză multidimensională pentru sistemul de învățământ superior și ulterior redactate două rapoarte anuale. În cadrul acestor rapoarte vor fi formulate inclusiv recomandări pentru îmbunătățirea creșterii calității învățământului superior. 
Dezvoltarea și implementarea unor instrumente de cercetare și de analiză pentru dezvoltarea, fundamentarea și implementarea politicilor de etică și integritatea academică în cadrul universităților din România. Astfel se va realiza o analiză a bunelor practici în domeniu la nivel internațional, național și instituțional. În continuare, se va realiza un studiu ce vizează managementul eticii la nivelul instituțiilor de învățământ superior. Analiza va cuprinde studierea detaliată managementului eticii la nivelul a cinci universități, ca studii de caz. 
Realizarea unui model de regulament cadru de etică pentru universități, prin care se urmărește creșterea calității procesului educațional la nivel instituțional. De asemenea, regulamentul va fi dezbătut în cadrul a două dezbateri naționale cu stakeholderi și ulterior pilotat în cinci universități. 
Realizarea a două analize ce vizează finanțarea instituțională (finanțarea suplimentară și fondul pentru dezvoltare instituțională), formulând recomandări pentru îmbunătățirea celor două componente. Complementar, se va realiza un studiu ce se va axa pe analiza finanțării instituționale a cercetării în universități. Experții vor avea în vedere completarea studiului cu o analiză comparativă pentru minimum patru țări, realizat cu implicarea unor experți străini. 
Realizarea unui studiu privind cheltuielile actuale și costurile reale în învățământul superior românesc. În acest sens, se va realiza un mapping la nivel național cu privire la cheltuielile actuale pentru instituțiile de învățământ superior și o analiză a practicilor la nivel național. Metodologia de analiză și de calcul al costurilor reale se va aplica la nivelul a șapte domenii de studiu. 
Dezvoltarea a două module online pentru gestionarea competițiilor de proiecte Fondul de Dezvoltare Instituționale, organizate anual de către Ministerul Educației și Consiliul pentru Finanțarea Învățământului Superior. Modulele vor cuprinde funcționalități care vor permite gestionarea, colectarea, vizualizarea datelor suport pentru calcularea indicatorilor de calitate. 
Analiza procesului de abilitare, procesului de certificării a calității de a conduce doctorate, respectiv dezvoltarea unui sistem informatic suport pentru desfășurarea întregului proces. Aceste rezultate se vor realiza cu implicarea membrilor Consiliului Național pentru Atestarea Titlurilor, Diplomelor și a Certificatelor Universitare (CNATDCU). 
Elaborarea unui chestionar privind angajabilitatea absolvenților, iar în urma aplicării chestionarului se va redacta un raport de analiză. De asemenea, concomitent se va realiza o bază de date cu absolvenții internaționali ai universităților românești și ulterior se va organiza o conferință cu absolvenți din diaspora. 
Presupune dezvoltarea în premieră a unui instrument de cercetare pentru măsurarea gradului de satisfacție a studenților (chestionar online), pe baza unei analize de nevoi anterior realizate. Rezultatele colectate prin instrumentul de cercetare vor fi publicate sub forma unui raport naționale, respectiv pe site-ul proiectului. De asemenea, a fost dezvoltată o platformă online, ce fost utilizată în procesul de implementare și poate fi utilizat pentru alte demersuri similare. 
Aplicarea chestionarului online european EUROSTUDENT pe un eșantion reprezentativ de facultăți la nivel național. Cercetarea europeană vizează condițiile de viață și de studiu, mobilitatea internațională și situația familială a studenților. 
Elaborarea și realizarea unor documente de suport și analize cu privire la monitorizarea și utilizarea datelor colectate. În acest sens, se vor realiza (cu participarea unor experți internaționali) trei studii de caz privind practica internațională referitor la modul în care instituțiile de învățământ superior răspund provăcărilor GDPR, respectiv mecanismele de utilizare a datelor în fundamentarea politicilor instituționale. 
Realizarea unor analize pe aplicații existente de gestionarea, vizualizare și utilizare a datelor colectate de către universități în vederea fundamentării și îmbunătățirii managementului la strategic instituțional. 
Realizarea unei analize cu privire la colectarea, valorificarea și analizate datelor utilizate la nivel instituțional de către instituțiile de învățământ superior, în colaborare cu experții internaționali. 
Testarea instrumentelor de smart analytics identificate pe o serie de date agregate la nivel instituțional de către UEFISCDI, în vederea fundamentării procesului de elaborare a politicilor publice pe date. 
Organizarea de grupuri de lucru cu personal din cadrul unori universități și specialiști din domeniul pentru utilizarea instrumentelor smart analytics în procesele interne de management al datelor și utilizarea acestora în fundamentarea deciziilor. 
Pilotarea și implementarea instrumentelor smart analytics, testate intern la nivelul UEFISCDI, în cadrul a cinci universități românești. 
Dezvoltarea de  noi module informatice pentru platformele utilizate de către Ministerul Educației și UEFISCDI în vederea gestionării parcursul academic al studenților (RMUR), a datelor utilizate de către CNFIS în procesul de finanțare (Platforma ANS), respectiv comunitatea online a cercetătorilor (BrainMap). Noi module vizează funcționalități care vor îmbunătății și automatiza corelarea celor trei platforme. 
</t>
  </si>
  <si>
    <t>Sistemul dorit va gestiona in cadrul proiectului de fata exclusiv activitatea ciclurilor de invatamant primar, gimnazial si liceal. Sistemul trebuie astfel implementat pentru a putea gestiona si celelalte cicluri (primar, superior etc.) prin simpla sa extensie la nivel de infrastructura pentru a putea sustine incarcarea generata de noile grupuri tinta, dar el va fi dimensionat in aceasta faza pentru a face fata urmatoarelor caracteristici legate de volumetria grupului tinta curent:
• 6 250 institutii de invatamant (scoli si licee cu personalitate juridica);
• 180 000 de profesori;
• 2 250 000 elevi;
• 2 500 000 conturi pentru apartinatori (accesul parintilor in sistem va fi posibil numai dupa inregistrarea unui cont de informare publica la secretariatul scolii);
• 2 conturi de tip secretariat si 2 conturi de tip management (director si director adjunct – din cadrul profesorilor) per unitate de invatamant;
• 5000 de conturi manageriale la nivelul inspectoratelor (local) si al ministerului (central);
• evaluarile nationale se deruleaza in maxim 5000 de scoli, cu centralizarea lucrarilor in 100 de centre de scanare distribuite la nivel national;
Sursa datelor este sistemul SIIIR si chestionar intern MEN</t>
  </si>
  <si>
    <t xml:space="preserve">1 metodologie asumata de toți partenerii din care sa reiasa structura, fluxul date si modalitatea de interoperabilitate a mecanismului integrat de anticipare, monitorizare si evaluare a pieței muncii si educației; 
1 mecanism integrat de monitorizare a inserției absolvenților programelor de educație si formare profesionala; 
1 mecanism interconectat de anticipare a nevoii de calificari si competente pe piața muncii; 
1 mecanism interconectat de evaluare si monitorizare a politicilor publice privind masurile active si formarea profesionala ; 
1 aplicație funcționala ; 
591 experti din domeniu instruiti (sesiuni formare online pentru utilizarea platformei comune); 
1 comitet de coordonare a proiectului funcțional în baza unui ROF asumat la nivelul parteneriatului; 
1 plan de comunicare elaborat si implementat </t>
  </si>
  <si>
    <t>Analiza de sistem a fondului activ al actelor normative din domeniul educației (învățământ preuniversitar, învățământ universitar);
Politica Educația 2030;
Studiu de impact ex-ante privind implementarea pachetului actelor normative sistematizate/ simplificate și politica publică Educația 2030;
Acte normative din domeniul învățământului preuniversitar și universitar sistematizate și simplificate;
Personal format cu competențe îmbunătățite se vor constitui în evidențe pentru luarea deciziei în administrația publică-domeniul educațional, în relație cu patru aspecte cheie relevante: argumentarea intervenției legislative, natura și amploarea acesteia, prioritizarea și alocarea resurselor, programe și roluri instituționale.</t>
  </si>
  <si>
    <t xml:space="preserve">Dotarea celor 60 de licee cu profil matematică – informatică selectate cu cîte un laborator performant de pregătire ( 26 calculatoare și o tablă smart);
Extinderea platformei de pregătire a elevilor, pentru concursurile de informatică, la toate cele 60 de licee care vor fi dotate în cadrul proiectului;
Formarea a 148 de cadre didactice ( 2/ liceu și inspectorii de informatică din ISJ-uri) pentru utilizarea dotărilor în scopul pregătirii elevilor capabili de performanțe înalte în informatică sau a elevilor care doresc să performeze în domeniu. Activitățile de formare vor fi susținute de 3 specialiști japonezi, pe parcursul a 40 de ore, timp în care se va realiza transferul de know-how.
</t>
  </si>
  <si>
    <t xml:space="preserve">4 universități
P1. Universitatea Lucian Blaga din Sibiu
P2. Universitatea Transilvania din Brașov
P3. Universitatea Dunărea de Jos din Galați
P4. Universitatea de Medicină, Farmacie, Științe și Tehnologie George Emil Palade din Tg.Mureș
11 case ale corpului didactic - CCD:
P5. Casa Corpului Didactic Brăila 
P6. Casa Corpului Didactic Grigore Tabacaru Bacău
P7. Casa Corpului Didactic Bistrița-Năsăud 
P8. Casa Corpului Didactic Constanța
P9. Casa Corpului Didactic Dolj
P10. Casa Corpului Didactic Hunedoara
P11. Casa Corpului Didactic Spiru Haret Iași
P12. Casa Corpului Didactic Ilfov
P13. Casa Corpului Didactic Mureș
P14. Casa Corpului Didactic Prahova
P15. Casa Corpului Didactic Sălaj
</t>
  </si>
  <si>
    <t>http://www.eprof.ro</t>
  </si>
  <si>
    <t>68 UAT-uri</t>
  </si>
  <si>
    <t>Obiectivul general al proiectului îl reprezinta cresterea gradului de participare a populatiei scolare din învatamântul obligatoriu la un sistem educational de înalta performanta, care sa asigure resursele umane necesare unei dezvoltari socio-economice durabile.</t>
  </si>
  <si>
    <t>www.umpmrsu.ro</t>
  </si>
  <si>
    <t>Nerambursabila</t>
  </si>
  <si>
    <t>60 UAT-uri din regiunea Sud-Muntenia</t>
  </si>
  <si>
    <t>Va fi asigurată infrastructura educațională pentru învatamântul preșcolar, respectiv 60 unități de învățământ construite și dotate corespunzător procesului educațional;
Vor beneficia de infrastructură educațională reabilitată și modernizată/construită un număr de 2.782 copii participanți la procesul educațional.</t>
  </si>
  <si>
    <t>29 UAT-uri din regiunea Vest</t>
  </si>
  <si>
    <t>Va fi asigurată infrastructura educațională pentru învatamântul preșcolar, respectiv 29 unități de învățământ construite și dotate corespunzător procesului educațional;
Vor beneficia de infrastructură educațională reabilitată și modernizată/construită un număr de 1.636 copii participanți la procesul educațional.</t>
  </si>
  <si>
    <t>51 UAT-uri din regiunea Nord Vest</t>
  </si>
  <si>
    <t>Va fi asigurată infrastructura educațională pentru învatamântul preșcolar, respectiv 51 unități de învățământ construite și dotate corespunzător procesului educațional;
Vor beneficia de infrastructură educațională reabilitată și modernizată/construită un număr de 2.629 copii participanți la procesul educațional.</t>
  </si>
  <si>
    <t>34 UAT-uri din regiunea Centru</t>
  </si>
  <si>
    <t>Va fi asigurată infrastructura educațională pentru învatamântul preșcolar, respectiv 34 unități de învățământ construite și dotate corespunzător procesului educațional;
Vor beneficia de infrastructură educațională reabilitată și modernizată/construită un număr de 1.791 copii participanți la procesul educațional.</t>
  </si>
  <si>
    <t>6 UAT-uri din regiuneaBucuresti Ilfov</t>
  </si>
  <si>
    <t>Va fi asigurată infrastructura educațională pentru învatamântul preșcolar, respectiv 6 unități de învățământ construite și dotate corespunzător procesului educațional;
Vor beneficia de infrastructură educațională reabilitată și modernizată/construită un număr de 317 copii participanți la procesul educațional.</t>
  </si>
  <si>
    <t>64 UAT-uri din regiuneaNord Est</t>
  </si>
  <si>
    <t>42 UAT-uri din regiunea Sud-Est</t>
  </si>
  <si>
    <t>Va fi asigurată infrastructura educațională pentru învatamântul preșcolar, respectiv 42 unități de învățământ construite și dotate corespunzător procesului educațional;
Vor beneficia de infrastructură educațională reabilitată și modernizată/construită un număr de 2299 copii participanți la procesul educațional.</t>
  </si>
  <si>
    <t>60 UAT-uri din regiunea Sud-Vest</t>
  </si>
  <si>
    <t>Va fi asigurată infrastructura educațională pentru învatamântul preșcolar, respectiv 60 unități de învățământ construite și dotate corespunzător procesului educațional;
Vor beneficia de infrastructură educațională reabilitată și modernizată/construită un număr de 2512 copii participanți la procesul educațional.</t>
  </si>
  <si>
    <t>1 UAT din regiunea București-Ilfov</t>
  </si>
  <si>
    <t>A fost asigurată infrastructura educațională pentru învatamântul școlar, respectiv o unitate de învățământ construită și dotată corespunzător procesului educațional;
Numărul de beneficiari de infrastructură educațională modernă: 230 elevi participanți la procesul educațional la finalizarea proiectului.</t>
  </si>
  <si>
    <t>129.081.277 EUR 
din care 66.800.000 EUR CEB si
62.281.277 EUR GOR</t>
  </si>
  <si>
    <t>BDCE si GoR</t>
  </si>
  <si>
    <t xml:space="preserve">•	Universitatea Politehnica din București, 
•	Universitatea din București, 
•	Academia de Studii Economice din București, 
•	Universitatea Babeș-Bolyai din Cluj-Napoca, 
•	Universitatea Ovidius din Constanța, 
•	Universitatea din Craiova, 
•	Universitatea ”Alexandru Ioan Cuza” din Iași, 
•	Universitatea de Vest din Timișoara 
•	Unitatea Executivă pentru Finanțarea Învățământului Superior, a Cercetării, Dezvoltării și Inovării </t>
  </si>
  <si>
    <t>1 profil absolvent de master didactic elaborat și asumat, 1 pachet de documente legislative revizuite și actualizate
400 studenti masteranzi, 360 de persoane certificate în urma absolvirii masteratului didactic, 8 oferte educaționale 
72 cadre didactice perfecționate și certificate, 1 studiu de impact cu privire la implementarea programului de masterat didactic elaborat și asumat, 1 rețea virtuală inovativă dezvoltată și actualizată / 1 profil absolvent de master didactic elaborat parțial, 1 pachet de documente legislative elaborat parțial, 510 studenti masteranzi, 354 de persoane certificate în urma absolvirii masteratului didactic, 12 oferte educaționale, 80 cadre didactice perfecționate și certificate, 1 studiu de impact cu privire la implementarea programului de masterat didactic elaborat parțial, 1 rețea virtuală inovativă dezvoltată și în implementare</t>
  </si>
  <si>
    <t>NA</t>
  </si>
  <si>
    <t xml:space="preserve">Finalizat </t>
  </si>
  <si>
    <t>Obiectivul general al prezentului proiect este de a acorda sprijin Organismului Intermediar pentru Programul Operaţional Capital Uman,
Direcţie în cadrul Ministerului Educaţiei Naţionale, denumita în continuare OI POCU MEN, de a gestiona şi implementa în mod eficient şi
eficace programul operaţional POCU 2014-2020.</t>
  </si>
  <si>
    <t>Sprijinirea OI POCU MEN pentru achiziţionarea de servicii complete de semnătură electronică, cu o valabilitate de 3 ani, pentru personalul OI POCU MEN implicat în gestionarea POCU 2014-2020</t>
  </si>
  <si>
    <t>https://oipocu.edu.ro</t>
  </si>
  <si>
    <t>Obiectivul general al prezentului proiect este de a acorda sprijin activităţilor OI POCU MEN necesare pentru închiderea Programului Operaţional Dezvoltarea Resurselor Umane 2007-2013</t>
  </si>
  <si>
    <t>Sprijin pentru asigurarea remunerării personalului din cadrul celor 8 Unităţi Regionale aflate în structura OI POCU MEN implicat în gestionarea POSDRU.</t>
  </si>
  <si>
    <t>Obiectivul general al prezentului proiect este de a acorda sprijin activităţilor OI POCU MEN necesare pentru închiderea Programului Operaţional Dezvoltarea Resurselor Umane 2007-2013.</t>
  </si>
  <si>
    <t>1 Capacitate consolidată a AM şi OI ale POCU de a gestiona şi implementa în mod eficient programul Operaţional prin sprijin pentru asigurarea remunerării personalului din cadrul OI POCU MEN implicat în gestionarea POSDRU.
2. Prin activităţile proiectului se asigură finanţarea cheltuielilor de personal efectuate în perioada ianuarie 2016 - martie 2017 pentru angajaţii OI POCU MEN implicaţi în gestionarea POSDRU. Activitatea de management de proiect şi cea de informare şi publicitate sunt activităţi transversale care contribuie la realizarea
rezultatului proiectului.</t>
  </si>
  <si>
    <t>Obiectivul general al prezentului proiect este îmbunătăţirea capacităţii Organismului Intermediar pentru Programul Operaţional Capital Uman, direcţie în cadrul Ministerului Educaţiei Naţionale, denumită în continuare OI POCU MEN, de a gestiona şi implementa în mod eficient şi eficace programul operaţional POCU 2014-2020, prin asigurarea condiţiilor optime pentru îndeplinirea activităţilor specifice instituţiei, conform Acordului de delegare atribuţii.</t>
  </si>
  <si>
    <t>1. Consolidarea capacităţii OI POCU MEN de a gestiona şi implementa în mod eficient programul operaţional, conform acordului de delegare atribuţii.
2. Respectarea regulilor de identitate vizuală, conform reglementărilor în vigoare.
3. Sprijin acordat OI POCU MEN în desfăşurarea activităţilor specifice, conform Acordului de delegare atribuţii, prin asigurarea serviciilor de curierat.</t>
  </si>
  <si>
    <t>Obiectivul general al proiectului constă în sprijinirea OI POCU MEN prin asigurarea suportului logistic necesar desfăşurării activităţii zilnice a acestuia.</t>
  </si>
  <si>
    <t>Capacitate consolidată a OI POCU de a gestiona şi implementa în mod eficient programul Operaţional prin asigurarea de sprijin
logistic pentru personalului din cadrul OI POCU MEN.</t>
  </si>
  <si>
    <t>Obiectivul general al proiectului constă în sprijinirea Directiei OI POCU MEN prin asigurarea suportului logistic necesar desfasurarii
activitatii curente a acestuia.</t>
  </si>
  <si>
    <t>Capacitate consolidata a OI POCU de a gestiona si implementa in mod eficient POCU.
În urma implementării acestui proiect OI POCU MEN va fi sprijinit în asigurarea funcţionării corespunzătoare prin asigurarea necesarului de consumabile pentru imprimantele, fotocopiatoarele şi multifuncţionalele pe care le deţine, iar prin achiziţa de kituri de întreţinere se asigura funcţionarea în parametri optimi a echipamentelor aflate în gestiunea OI POCU MEN, în conformitate cu specificaţiile tehnice ale producatorului.</t>
  </si>
  <si>
    <t>1.În urma implementării acestui proiect Direcţia OI POCU MEN va fi sprijinită în asigurarea funcţionării corespunzătoare prin asigurarea unei soluţii TIC integrată, computere portabile şi periferice, dotate cu software adecvat, care să asigure accesul
angajaţilor OI POCU MEN la resurse materiale moderne, suficiente şi adecvate.
2. Consolidarea capacităţii OI POCU MEN de a gestiona şi implementa în mod eficient programul operaţional, conform acordului de delegare atribuţii.
3. Respectarea regulilor de identitate vizuala, conform reglementarilor in vigoare.</t>
  </si>
  <si>
    <t>Obiectivul general al prezentului proiect este îmbunătăţirea capacităţii Organismului Intermediar pentru Programul Operaţional Capital Uman, Direcţie în cadrul Ministerului Educaţiei Naţionale, denumită în continuare OI POCU MEN, de a gestiona şi implementa în mod eficient şi eficace programul operaţional POCU 2014-2020.
Astfel, obiectivul general constă în sprijin logistic acordat OI POCU MEN, în vederea asigurării condiţiilor optime pentru îndeplinirea activităţilor specifice instituţiei, conform Acordului de Delegare de Funcţii.</t>
  </si>
  <si>
    <t>1.Consolidarea capacităţii OI POCU MEN de a gestiona şi implementa în mod eficient programul operaţional, conform acordului de delegare atributii.
2. Respectarea regulilor de identitate vizuala, conform reglementarilor in vigoare.
3. Asigurarea unui mediu de lucru adecvat desfăşurarii activităţilor specifice OI POCU MEN, în urma achiziţiei de servicii de închiriere spaţiu (clădire şi terenul aferent sau spaţiu compact aflat într-un imobil), de mentenanţă şi utilităţi.</t>
  </si>
  <si>
    <t>Obiectivul general al prezentului proiect este de a acorda sprijin activităţilor OI POCU MEN necesare pentru gestionarea şi implementarea Programului Operaţional Capital Uman 2014-2020.</t>
  </si>
  <si>
    <t>1. Capacitate consolidată a AM si OI ale POCU de a gestiona şi implementa în mod eficient programul operaţional prin sprijin pentru asigurarea remunerării personalului din cadrul OI POCU MEN implicat în implementarea şi gestionarea POCU (146 angajaţi/164 de posturi, din care 57 angajaţi/67 de posturi la nivelul Direcţiei OIPOCU şi 89 angajaţi/97 de posturi la nivelul celor 8 Unităţi Regionale POCU).
2. Prin activităţile proiectului se asigură finanţarea cheltuielilor de personal efectuate în perioada aprilie 2017 – decembrie 2018 aferente celor 146 angajaţi/164 de posturi, din care 57 angajaţi/67 de posturi la nivelul Direcţiei OIPOCU şi 89 angajaţi/97 de
posturi la nivelul celor 8 Unităţi Regionale POCU. Astfel, activitatea de management asigură implementarea, coordonarea, monitorizarea, evaluarea şi raportarea stadiului
proiectului, contribuind la realizarea rezultatului proiectului, prin întocmirea cererilor de rambursare (3 cereri de rambursare estimate).
3. Prin activităţile proiectului se asigură finanţarea cheltuielilor de personal efectuate în perioada aprilie 2017 – decembrie 2018 aferente celor 146 angajaţi/164 de posturi, din care 57 angajaţi/67 de posturi la nivelul Direcţiei OIPOCU şi 89 angajaţi/97 de
posturi la nivelul celor 8 Unităţi Regionale POCU. Astfel, activitatea de informare şi publicitate contribuie la realizarea rezultatului proiectului prin publicarea de anunţuri (1 anunţ de lansare proiect, un anunţ de finalizare proiect) pe website-ul oipocu.edu.ro si informarea angajaţilor OI POCU MEN cu privire la finanţarea cheltuielilor de personal prin POCU 2014-2020.
4. Prin activităţile proiectului se asigură finanţarea cheltuielilor de personal efectuate în perioada aprilie 2017 – decembrie 2018 aferente celor 146 angajaţi/164 de posturi, din care 57 angajaţi/67 de posturi la nivelul Direcţiei OIPOCU şi 89 angajaţi/97 de
posturi la nivelul celor 8 Unităţi Regionale POCU. Astfel, activitatea de asigurare a cheltuielilor salariale pentru personalul implicat în implementarea şi gestionarea POCU se concretizează prin rambursarea cheltuielilor salariale efectuate în perioada aprilie 2017 – decembrie 2018 pentru 146 angajaţi/164 de posturi, din care 57 angajaţi/67 de posturi la nivelul Direcţiei OIPOCU şi 89 angajaţi/97 de posturi la nivelul celor 8 Unităţi Regionale POCU.</t>
  </si>
  <si>
    <t>Obiectivul general al prezentului proiect este asigurarea de sprijin OI POCU, direcţie în cadrul Ministerului Educaţiei Naţionale (fost OI POSDRU MECTS), pentru arhivarea tuturor documentelor rezultate pe perioada implementării POSDRU 2007-2013.</t>
  </si>
  <si>
    <t>R 1 - Colectarea documentelor de la sediul Unităţilor regionale ale OI POCU.
2. R 2 - Arhivarea fizică şi electronică a documentelor OI POCU MEN, în conformitate cu legislaţia în vigoare.
3. R 3 - Depozitarea şi păstrarea documentelor OI POCU MEN (aproximativ 30.000 bilbiorafturi) în spaţii special amenajate, conform legislaţiei în vigoare.
4. R4 - 2 comunicate publicate pe site-ul oipocu.edu.ro.</t>
  </si>
  <si>
    <t>Obiectivul proiectului este de a obţine sprijin pentru îmbunătăţirea capacităţii OI POCU MEN pentru a gestiona şi implementa în mod eficient şi eficace POCU 2014-2020.</t>
  </si>
  <si>
    <t>55 de contracte individuale de muncă, cu normă întreagă, pentru experţi alocaţi astfel:
- 25 persoane pentru activitatea de monitorizare,
- 25 persoane pentru activitatea de verificare financiară,
- 5 persoane pentru activitatea de verificare achiziţii.
2. Verificare financiară pentru 302 proiecte, pe o perioadă de 18 luni.
3. Monitorizare a 302 proiecte pe o perioadă de 18 luni.
4. Verificare documentaţii de achiziţii pentru 302 proiecte pe o perioadă de 18 luni.
5. 2 anunţuri de informare publicate pe site-ul oipocu.edu.ro.
6. 4 cereri de rambursare depuse.</t>
  </si>
  <si>
    <t>Obiectivul general al proiectului este de a acorda sprijin activităţilor OI POCU MEN necesare pentru gestionarea şi implementarea Programului Operaţional Capital Uman 2014-2020.</t>
  </si>
  <si>
    <t>1.Capacitate consolidată a AM şi OI ale POCU de a gestiona şi implementa în mod eficient programul operaţional prin sprijin pentru asigurarea remunerării personalului din cadrul OI POCU MEC implicat în implementarea si gestionarea POCU (maximum 134 de posturi alocate pentru Direcţia OI POCU, conform Statului de personal aferent lunii martie 2020 MEC).
2. Prin activităţile proiectului se asigură finanţarea cheltuielilor de personal efectuate în perioada ianuarie 2019 – decembrie 2023, aferente personalului Direcţiei OIPOCU şi personalului din cadrul Compartimentului Tehnic Unităţi Regionale OI POCU. Astfel,
activitatea de management asigură implementarea, coordonarea, monitorizarea, evaluarea si raportarea stadiului proiectului, contribuind la realizarea rezultatului proiectului, prin întocmirea cererilor de rambursare (19 cereri de rambursare estimate).
3. Prin activităţile proiectului se asigură finanţarea cheltuielilor de personal efectuate în perioada ianuarie 2019 – decembrie 2023.
Astfel, activitatea de informare si publicitate contribuie la realizarea rezultatului proiectului prin publicarea de anunţuri (1 anunţ de lansare proiect, un anunţ de finalizare proiect) pe website-ul oipocu.edu.ro si informarea angajaţilor OI POCU MEC cu privire la finanţarea cheltuielilor de personal prin POCU 2014-2020</t>
  </si>
  <si>
    <t>Obiectivul general al prezentului proiect este îmbunătăţirea capacităţii Organismului Intermediar pentru Programul Operaţional Capital Uman, Direcţie în cadrul Ministerului Educaţiei Naţionale, denumită în continuare OI POCU MEN, de a gestiona şi implementa în mod  eficient şi eficace programul operaţional POCU 2014-2020. Astfel, obiectivul general constă în sprijin acordat Directiei OI POCU MEN pentru achizitia unui soft legislativ care sa asigure acces la documente publicate in Monitorul Oficial al Romaniei si la legislatia europeana, cu posibilitatea de a urmari modificarile aduse legislatiei in vigoare.</t>
  </si>
  <si>
    <t>Asigurarea accesului angajatilor OI POCU MEN la un soft legislativ ce permite accesarea si urmarirea modificarilor legislatiei
nationale si europene.</t>
  </si>
  <si>
    <t xml:space="preserve">Obiectivul prezentului proiect este îmbunătăţirea capacităţii Organismului Intermediar pentru Programul Operaţional Capital Uman, direcţie în cadrul Ministerului Educaţiei Naţionale, denumită în continuare OI POCU MEN, de a gestiona şi implementa în mod eficient şi eficace programul operaţional POCU 2014-2020.
Astfel, obiectivul general constă în sprijin logistic acordat OI POCU MEN pentru funcţionarea în condiţii optime, în vederea îndeplinirii atribuţiilor delegate. </t>
  </si>
  <si>
    <t>1. Consolidarea capacităţii OI POCU MEN de a gestiona şi implementa în mod eficient şi eficace programul operaţional, conform Acordului de delegare atribuţii.
2. Respectarea regulilor de identitate vizuală, conform reglementărilor în vigoare.
3. Asigurarea unui mediu de lucru adecvat desfăşurării activităţilor specifice OI POCU MEN, în urma achiziţiei de scaune, cuiere şi prelungitoare electrice.</t>
  </si>
  <si>
    <t>Obiectivul general al proiectului constă în sprijinirea OI POCU MEC prin asigurarea suportului logistic necesar desfasurării activităţii zilnice
a acestuia.</t>
  </si>
  <si>
    <t>1. În urma implementării acestui proiect, OI POCU MEC va fi sprijinit în asigurarea produselor de birotică, papetărie, curăţenie şi de igienă personală necesare pentru buna desfăşurare a activităţilor specifice de organism intermediar POCU.
2. Consolidarea capacităţii OI POCU MEC de a gestiona şi implementa în mod eficient şi eficace programul operaţional, conform acordului de delegare atribuţii.</t>
  </si>
  <si>
    <t>Obiectivul general al prezentului proiect este de a continua sprijinul acordat Organismului Intermediar pentru Programul Operaţional Capital Uman, Direcţie în cadrul Ministerului Educaţiei si Cercetarii, denumita în continuare OI POCU MEC, de a gestiona şi implementa în mod eficient şi eficace programul operaţional POCU 2014-2020.</t>
  </si>
  <si>
    <t>1. Prin implementarea acestui proiect, Directia OI POCU MEC, va achizitiona un numar maxim de 220 certificate digitale pentru angajati,
2. Respectarea regulilor de identitate vizuală, conform reglementărilor în vigoare.
3. Consolidarea capacităţii OI POCU MEC de a gestiona şi implementa în mod eficient şi eficace programul operaţional, conform Acordului de delegare atribuţii.</t>
  </si>
  <si>
    <t>Obiectivul general al prezentului proiect este îmbunătăţirea capacităţii Organismului Intermediar pentru Programul Operaţional Capital Uman, Direcţie în cadrul Ministerului Educaţiei, denumită în continuare OI POCU ME, de a gestiona şi implementa în mod eficient şi eficace programul operaţional POCU 2014-2020. Astfel, obiectivul general constă în sprijin acordat Directiei OI POCU ME pentru achizitia
unui serviciu de organizare a vizitelor de monitorizare si verificare a proiectelor conform procedurilor operationale in vigoare.</t>
  </si>
  <si>
    <t>1 Consolidarea capacităţii OI POCU ME de a gestiona şi implementa în mod eficient programul operaţional, conform acordului de delegare atribuţii.
2 Respectarea regulilor de identitate vizuala, conform reglementarilor in vigoare.
3 Sprijin acordat OI POCU ME in desfasurarea activitatilor specifice conform Acordului de delegare atributii, prin asigurarea bugetului necesar contractarii serviciilor de efectuare a vizitelor de verificare si monitorizare proiecte.</t>
  </si>
  <si>
    <t>Obiectivul general al prezentului proiect este îmbunatatirea capacitatii Organismului Intermediar pentru Programul Operational Capital Uman, Directie în cadrul Ministerului Educatiei, denumita în continuare OI POCU ME, de a gestiona si implementa în mod eficient si eficace programul operational POCU 2014-2020 conform Acordului de delegare de functii. Astfel, obiectivul general consta în sprijin acordat Directiei OI POCU ME pentru achizitia softului IDEEA care sa asigure verificarea conform procedurilor operationale a cheltuielilor solicitate la rambursare prin definirea parametrilor pentru stabilirea metodei de eşantionare şi selectare a eşantionului, luând în
considerare variabilitatea erorilor faţă de nivelul cheltuielilor, ponderea aşteptată a erorilor, variabilitatea nivelului cheltuielilor pe unitate şi
rata anticipată a erorii.</t>
  </si>
  <si>
    <t>1.În urma implementării acestui proiect, OI POCU ME va fi sprijinit în aplicarea corespunzatoare a procedurilor operationale. Achizitionarea si utilizarea softului IDEEA va permite efectuarea verificarilor cererilor de rambursare prin esantionare conform prevedrilor procedurale.
2. Consolidarea capacităţii OI POCU ME de a gestiona şi implementa în mod eficient şi eficace programul operaţional, conform acordului de delegare atribuţii.</t>
  </si>
  <si>
    <t>Obiectivul general al proiectului este de a obtine sprijin pentru îmbunatatirea capacitatii OI POCU ME in vederea gestionarii si implementarii în mod eficient si eficace POCU 2014-2020.</t>
  </si>
  <si>
    <t>1. 45 de contracte individuale de muncă, cu normă întreagă, pentru experţi alocaţi după cum urmează:
- 15 persoane pentru activitatea de monitorizare,
- 25 persoane pentru activitatea de verificare financiară,
- 5 persoane pentru activitatea de verificare achiziţii.
2. Verificare financiară pentru 194 proiecte aflate încă în implementare şi pentru 145 de proiecte finalizate din punct de vedere tehnic, pe o perioada de 22 luni.
3. Monitorizare a 194 proiecte aflate încă în implementare şi pentru 145 de proiecte finalizate din punct de vedere tehnic, pe o perioada de 22 luni.
4. Verificare documentaţii de achiziţii pentru 194 proiecte aflate încă în implementare şi pentru 48 de proiecte finalizate din punct de vedere tehnic pentru care încă nu s-a depus cerere finală, pe o perioada de 22 luni.
5. 2 anunţuri de informare publicate pe site-ul oipocu.edu.ro.
6. 1 Metodologie de implementare
7. 9 cereri de rambursare depuse</t>
  </si>
  <si>
    <t>Obiectivul general al prezentului proiect este îmbunătăţirea capacităţii Organismului Intermediar pentru Programul Operaţional Capital Uman, Direcţie în cadrul Ministerului Educaţieii, denumită în continuare OI POCU ME, de a gestiona şi implementa în mod eficient si eficace programul operaţional POCU 2014-2020.
Astfel, obiectivul general constă în sprijin acordat Direcţiei OI POCU ME pentru achiziţia a doua autoturisme necesare bunei desfasurari a activitatilor institutiei si a gestionarii proiectelor POCU 2014-2020</t>
  </si>
  <si>
    <t xml:space="preserve">1. Consolidarea capacităţii OI POCU MEC de a gestiona şi implementa în mod eficient si eficace programul operaţional, conform Acordului de delegare atribuţii.
2. Respectarea regulilor de identitate vizuala, conform reglementarilor in vigoare.
3. Sprijin acordat OI POCU ME in desfasurarea activitatilor specifice conform Acordului de delegare atributii, prin asigurarea bugetului necesar achizitiei de autoturisme </t>
  </si>
  <si>
    <t>Obiectivul general al proiectului: imbunatatirea durabila a capacitatii administrative a MEN si a institutiilor aflate in subordonarea sa prin
dezvoltarea sistemului de control managerial intern (SCMI).</t>
  </si>
  <si>
    <t xml:space="preserve">Analiza documentara din perspectiva evolutiva, a cadrului legislativ si managerial existent
 Analiza sociologica cantitativa si calitativa asupra modului in care functioneaza sistemul de control managerial intern in sistemul de educatie preuniversita Raport de diagnoză privind identificarea elementelor de disfuncţionalitate şi a riscurilor care pot afecta realizarea obiectivelor ministerului, respectiv direcţiilor generale/direcţiilorsi stabilirea orientarilor/modalitaţilor de dezvoltare a SCMI
 Ghid metodologic privind implementarea sistemelor de control managerial intern elaborat, printat şi distribuit în 2000 de exemplare
Seminar naţional organizat în cadrul căruia a fost consultat ghidul metodologic, a fost promovat proiectul şi s-au utilizat materiale de
promovare a acestuia
Analiza privind transpunerea procedurilor de transparenţă decizională la nivelul MENC  şi al instituţiilor subordonate
Sesiuni de instruire pentru 420 de participanţi-
Conferința finală, de diseminaren a bunelor practici în ceea ce privește managementul calității- CAF
</t>
  </si>
  <si>
    <t>Beneficiar: Ministerul Muncii și Solidarității Sociale
Partener 2: Ministerul Sănătății</t>
  </si>
  <si>
    <t xml:space="preserve">Consolidarea capacității admnistrației publice locale de a iniția, coordona şi implementa măsurile de prevenire şi combatere a situaţiilor de marginalizare şi excludere socială, în 139 de comunități marginalizate prin crearea de echipe comunitare integrate și dezvoltarea de proceduri, metodologii și instrumente specifice de lucru.
Îmbunătățirea nivelului de competențe al specialiștilor care activează în echipele comunitare integrate din cele 139 de comunități sau din alte autorități relevante, contribuind astfel la consolidarea reţelei publice de asistenţă socială comunitară prin furnizarea de servicii sociale adaptate nevoilor populaţiei.
Creșterea numărului de persoane care beneficiază de servicii comunitare integrate, în cele 139 de comunități.                                                                                                                                     Sprijinirea participării la viața socială și activarea suportului social și al vecinătății, dezvoltarea și aplicarea strategiilor de dezvoltare individuală, familială și comunitară pe termen lung.                      Creșterea nivelului de educație, reducerea abandonului școlar și a participării școlare scăzute, îmbunătățirea performanțelor școlare, accesul la programe de educație informală, accesul la servicii de consiliere școlară și orientare în carieră.
Supravegherea stării de sănătate a copilului și gravidei, comportamente favorabile sănătății, sănătatea reproducerii, planificarea familială, nutriție, mișcare, eliminarea comportamentelor dăunătoare sănătății, furnizarea de servicii de profilaxie primară și secundară precum și de asistența medicală la domiciliu, curativă și de recuperare, monitorizarea accesului la servicii de sănătate. Echipele SCI au inclus 89 de consilieri școlari și 80 de mediatori școlari pentru activitățile educaționale.                                                                                                                                                  Toate rezultatele așteptate au fost atinse. </t>
  </si>
  <si>
    <t>https://serviciicomunitare.ro/</t>
  </si>
  <si>
    <t xml:space="preserve">Realizarea unui analize de sistem  și a unui raport privind abandonul școlar timpuriu în România </t>
  </si>
  <si>
    <t>Expert Leonor Moral Soriano</t>
  </si>
  <si>
    <t>Analiză privind abandonul școlar în România</t>
  </si>
  <si>
    <t>Analiză de sistem și raport cu recomandări.</t>
  </si>
  <si>
    <t>DG REFORM</t>
  </si>
  <si>
    <t>Cu expertiza tehnică a Băncii Mondiale</t>
  </si>
  <si>
    <t>300.000 euro Buget alocat de DG REFORM Băncii Mondiale</t>
  </si>
  <si>
    <t xml:space="preserve">Realizarea unui mecanism prevăzut în Strategia pentru reducerea părăsirii timpurii a școlii. </t>
  </si>
  <si>
    <t xml:space="preserve">Mecanism de Avertizare Timpurie în Educație, Plan de Acțiune, Set de instrumente pentru implementarea MATE, Prezentarea practicilor privind Reducerea părăsirii timpurii a școlii din țările Uniunii Europene și din România, Metodologie de colectare a datelor. Testarea MATE în școli din Ialomița și Călărași. </t>
  </si>
  <si>
    <t xml:space="preserve">”Dezvoltarea unui sistem integrat de prevenire, intervenție și compensare pentru a crește participarea școlară” </t>
  </si>
  <si>
    <t xml:space="preserve">Pilotarea Mecanismului de Avertizare Timpurie în Educație </t>
  </si>
  <si>
    <t xml:space="preserve">Pilotarea Mecanismului de Avertizare Timpurie în Educație - prin modulul informatic în 476 de unități de învățământ și cu activități în 11 unități de învățământ. </t>
  </si>
  <si>
    <t>https://mate.edu.ro/</t>
  </si>
  <si>
    <t>„Consolidarea modelului de guvernanță a învățământului preuniversitar din România”</t>
  </si>
  <si>
    <t>Cu expertiza tehnică a OECD</t>
  </si>
  <si>
    <t>350.000 euro Buget alocat de DG REFORM OECD</t>
  </si>
  <si>
    <t>Realizarea unui cadru instituțional capabil să asigure implementarea adecvată a politicilor naționale pentru a asigura calitatea în educație.</t>
  </si>
  <si>
    <t>Realizarea cadrului instituțional capabil să asigure un management educațional eficient la nivel local și regional. Realizarea unei analize a cadrului de reglementare privind alocarea competențelor între instituțiile responsabile cu guvernanța locală și regională.</t>
  </si>
  <si>
    <t>”Sprijin pentru consolidarea echității sistemului de învățământ din România prin prevenirea și combaterea segregării școlare”</t>
  </si>
  <si>
    <t>Cu expertiza tehnică a UNICEF</t>
  </si>
  <si>
    <t>350.000 euro Buget alocat de DG REFORM UNICEF</t>
  </si>
  <si>
    <t>Realizarea unui cadru instituțional capabil să asigure implementarea adecvată a politicilor naționale pentru a asigura  echitatea în educație.</t>
  </si>
  <si>
    <t>Realizarea cadrului instituțional capabil să asigure prevenirea, combaterea și monitorizarea segregării în sistemul educațional din România. Dezvoltarea capacității sistemului educațional de a preveni, combate și monitorizare segregarea, pentru a spori echitatea generală.</t>
  </si>
  <si>
    <t>”Răspuns flexibil și prompt la criza educațională, cu accent pe copiii ucraineni refugiați”</t>
  </si>
  <si>
    <t>Sprijinirea autorităților române în accelerarea accesului și îmbunătățirea furnizării de servicii de asistență pentru persoanele strămutate forțat (FDP) din Ucraina pentru a asigura o mai bună integrare a acestora, în funcție de nevoile utilizatorilor; asistența și consilierea Ministerului Educației în accelerarea și îmbunătățirea accesului la educație și la serviciile de sprijin psihosocial pentru copiii ucraineni strămutați în România.</t>
  </si>
  <si>
    <t>Raport privind evaluarea rapidă a nevoilor educaționale și revizuirea reglementărilor - realizat Recomandări pentru un cadru educațional de răspuns în situații de urgență - realizat                        Dezvoltarea unui mecanism de politici care să asigure o abordare promptă, cuprinzătoare și adecvată / bazată pe nevoi a crizei educaționale generate de invazia Ucrainei de către Rusia - în curs de realizare.</t>
  </si>
  <si>
    <t>“PACE - Public Administration Cooperation Exchange. PACE – Public Administration and Cooperation for Education”</t>
  </si>
  <si>
    <t>Bugetul va fi decis de Comisie în funcție de mobilitățile aprobate.</t>
  </si>
  <si>
    <t>Creșterea capacității administrative prin cooperare și schimburi transfrontaliere, experimentarea metodelor de lucru și a culturii altor administrații publice din Uniunea Europeană pentru a pregăti următoarea generație de factori de decizie din Uniunea Europeană.</t>
  </si>
  <si>
    <t>20 de angajați ai Ministerului Educației ce lucrează la aplicarea politicilor educaționale, cu expertiză în educație timpurie, guvernanță, reducerea abandonului, învățământ dual și digitalizare vor putea participa la activități de formare/vizite la instituții cu același profil. </t>
  </si>
  <si>
    <t>”Interventions to reduce poverty and increase equity through the use of integrated community services, sustainable partnerships and local community strengthening.”</t>
  </si>
  <si>
    <t>Partener 1</t>
  </si>
  <si>
    <t>350.000 euro</t>
  </si>
  <si>
    <t>Consolidarea capacității administrației publice locale de a realiza un diagnostic local și de a iniția, coordona și implementa măsuri de prevenire și combatere a situațiilor de marginalizare și excluziune socială prin utilizarea echipelor comunitare integrate.</t>
  </si>
  <si>
    <t>Beneficiar Ministerul Muncii și Solidarității Sociale, parteneri Ministerul Educației și Ministerul Sănătății
Cu expertiza tehnică a UNICEF</t>
  </si>
  <si>
    <t xml:space="preserve">1 raport de analiză a situației comunităților locale în raport cu nevoile persoanelor expuse riscului de sărăcie și excluziune socială în raport cu serviciile comunitare integrate și comunitatea locală.    
1 set de indicatori de performanță pentru activitatea echipelor comunitare integrate.                        
1 set de standarde de cost pentru serviciile comunitare integrate.                                                          
1 ghid/metodologie de realizare a analizei nevoilor de standardizare la nivel national.                                
1 model de diagnoză care să permită standardizarea la nivel național.  </t>
  </si>
  <si>
    <t xml:space="preserve">Obiectivul general al proiectului constă în elaborarea „Strategiei Naţionale pentru Educaţia Continuă a Adulţilor 2021-2027”.
</t>
  </si>
  <si>
    <t>R1: Strategie privind educația continuă a adulților din România 2021-2027 elaborată și înaintată spre aprobare.
R2: Cunostințe și abilități îmbunătățite ale personalului cu responsabilități în educația continuă a adulților.
R4: Aplicarea sistemului de politici bazate pe dovezi în autoritațile și instituțiile publice centrale, inclusiv evaluarea ex ante a impactului;
R12: Cunostințe și abilitați ale personalului din autoritățile și instituțiile publice centrale îmbunătățite pentru susținerea măsurilor/acțiunilor din cadrul acestui obiectiv specific;</t>
  </si>
  <si>
    <t>https://snspa.ro/cercetare/proiecte/sipoca-867/</t>
  </si>
  <si>
    <t>Asigurarea necesarului de 986.500 măşti faciale de uz medical tip II pentru persoanele implicate în activitatea educaţională</t>
  </si>
  <si>
    <t>OBIECTIVUL GENERAL AL PROIECTULUI: 
Dezvoltarea cadrului operational national în domeniul educatiei ante-preșcolare în vederea facilitarii accesului la educatie al copiilor sub trei ani din crese si/sau grădinite
OBIECTIVELE SPECIFICE ALE PROIECTULUI
OS1. Dezvoltarea si promovarea cadrului instituțional si curricular pentru asigurarea cresterii participarii copiilor ante-prescolari la serviciile de educatie timpurie; OS1 se va realiza prin prisma activitatilor A1:„ Elaborarea cadrului organizatoric si de funcționare a educatiei timpurii, ca suport pentru implementarea unor servicii de educație timpurie anteprescolară de calitate”  si A2: „Dezvoltarea unei campanii de constientizare, la nivel national, privind noul cadru institutional si curricular, cu deschidere catre servicii de calitate pentru copiii ante-prescolari, ca premisa a prevenirii parasirii timpurii a scolii”
și contribuie la realizarea următorilor indicatori: 4589 - Cadru institutional la nivel de educatie timpurie elaborat si 4590 - Cadru curricular national la nivel de educatie timpurie elaborat
 OS2. Asigurarea resursei umane specializate si calificate pentru educatia si ingrijirea copiilor anteprescolari din creșe si grădinițe, prin conceperea si derularea unor programe de formare continuă, adaptate nevoilor diferitelor categorii de personal didactic implicat în EITC; OS2 se va realiza prin prisma activității A3: „Formarea profesionala specializata unitara, continua a cadrelor didactice din EICP” si contribuie la realizarea urmatorilor indicatori: 4594 -Personal didactic/ personal de sprijin care beneficiază de programe de formare/ schimb de bune practici etc, 4586 Personal didactic/ experti in dezvoltare curriculara/autori de manuale si auxiliare curriculare care si-a imbunatatit nivelul de competente/ certificat</t>
  </si>
  <si>
    <t>Reducerea abandonului în învățământul secundar superior și primul an al învățământului terțiar și creșterea ratei de promovare a examenului de bacalaureat</t>
  </si>
  <si>
    <t>Reducere rata medie de abandon școlar în clasele terminale în liceele beneficiare de granturi de la 6,5% (indicator de referinta) la 1,96% in 2022; Reducere procent licee beneficiare de granturi care au o rată de abandon mai mare de 7% de la 23,10% (indicator de referinta) la 11,56% in 2022; Crestere rata medie de absolvire în liceele eligibile/ beneficiare de granturi de la 86,9% (indicator de referinta) la 95,65% in 2022; Crestere rata medie de promovare a examenului de bacalaureat în liceele beneficiare de granturi de la 49,6% (indicator de referinta) la 67,76% in 2022; Crestere rata medie de retenție în primul an de învățământ universitar în facultățile sprijinite în proiect de la 79,4% (indicator de referinta) la 82,27% in 2022</t>
  </si>
  <si>
    <t>https://www.rose-edu.ro/</t>
  </si>
  <si>
    <t>Program organizat in 2354 scoli din toate judetele si din Municipiul Bucuresti. Imbunatatirea competențelor de baza  a 189 897 elevi din ciclul primar si gimnazial, prin participarea la activitati de invatare remediala</t>
  </si>
  <si>
    <t>IN-GLOBAL Enhancing Internal Knowledge and Global Dialogue of EHEA</t>
  </si>
  <si>
    <t xml:space="preserve">Beneficiar </t>
  </si>
  <si>
    <t>ASSOCIAZIONE CIMEA (CIMEA), Italia - coordonator; UNIVERSITATEA POLITEHNICA DIN BUCURESTI, Romania - beneficiar</t>
  </si>
  <si>
    <t xml:space="preserve">Îmbunătățirea cunoștințelor interne și a dialogului global la nivelul Spatiului european al învățământului superior (SEIS), prin sprijinirea Grupului de coordonare pentru dialogul de politici globale, parte a grupului de lucru Bologna Follow-up Group (BFUG) </t>
  </si>
  <si>
    <t>N-GLOBAL cuprinde cinci pachete de lucru proiectate pentru a identifica părțile interesate (stakeholders) care operează în sectorul învățământului superior în și dincolo de frontierele geografice ale SEIS, precum și lacunele și provocările cu care se confruntă în implementarea cu succes a politicilor și inițiativelor referitoare la Procesul Bologna. Acest proiect se bazează pe adoptarea unei abordări de tip peer to peer pentru difuzarea bunelor practici, nu numai în rândul membrilor SEIS, dar și să promoveze un dialog fructuos cu alte macroregiuni. Aceste cinci pachete de lucru urmăresc să se asigure că procesul este perceput efectiv de comunitate. Mai mult decât atât, pachetele de lucru transversale sunt orientate spre implementarea în mod sistematic a strategiilor de diseminare  a viziunii și acțiunilor SEIS și stabilirea unui impact durabil asupra dimensiunii sociale a învățământului superior, care depășește durata de viață a proiectului în sine.</t>
  </si>
  <si>
    <t>Nr. Crt.</t>
  </si>
  <si>
    <t>Calitatea ME în cadrul proiectului
(Beneficiar/ Partener)</t>
  </si>
  <si>
    <t>Buget TOTAL proiect
-din care buget ME (Lei/Euro)</t>
  </si>
  <si>
    <t>Finanțare
(Nerambursabila/ Rambursabila)</t>
  </si>
  <si>
    <t>"Curriculum relevant, educație deschisă pentru toți - CRED", SMIS 118327</t>
  </si>
  <si>
    <t>"Educație timpurie incluzivă și de calitate (ETIC)" SMIS 128215</t>
  </si>
  <si>
    <t>Buget total: 13.508.573,56  lei
din care 9.023.188,37 lei buget ME</t>
  </si>
  <si>
    <t xml:space="preserve">"Profesionalizarea carierei didactice-PROF" SMIS 146587 </t>
  </si>
  <si>
    <t>10.12.2020 - 09.06.2023/
Finalizat</t>
  </si>
  <si>
    <t>"Start în carieră prin master didactic" SMIS 140783</t>
  </si>
  <si>
    <t>"Calitate în învățământul superior: internaționalizare și baze de date pentru dezvoltarea învățământului românesc" SMIS 126766</t>
  </si>
  <si>
    <t>"INTESPO – Înregistrarea Tinerilor în Evidențele Serviciului Public de Ocupare" SMIS 113589</t>
  </si>
  <si>
    <t>25.09.2017-25.03.2022/
Finalizat</t>
  </si>
  <si>
    <t>28.12.2018 – 28.12.2021/
Finalizat</t>
  </si>
  <si>
    <t>"Dezvoltarea de reglementări instituționale privind etica, integritatea și anticorupția în sistemul de educație" - SIPOCA 576</t>
  </si>
  <si>
    <t>"Noi perspective în educație" SIPOCA 398</t>
  </si>
  <si>
    <t>"Sistem de management al calității pentru Ministerul Educației Naționale și structuri subordonate" – CAF-SIPOCA 397</t>
  </si>
  <si>
    <t>28.12.2018 -26.09.2022/
Finalizat</t>
  </si>
  <si>
    <t>2.412.306,4 lei</t>
  </si>
  <si>
    <t>"Noi instrumente pentru strategia naționala privind educația continua a adulților din România - Edu-C-Ad"
SIPOCA 867</t>
  </si>
  <si>
    <t>"Sistem informatic de management al școlarității SIMS" SMIS 130632</t>
  </si>
  <si>
    <t xml:space="preserve">10.09.2019 - 10.09.2022/
Finalizat </t>
  </si>
  <si>
    <t>2018-2021/
Finalizat</t>
  </si>
  <si>
    <t>2019-2022/
Finalizat</t>
  </si>
  <si>
    <t>"Platformă Naţională Integrată – WIRELESS CAMPUS"</t>
  </si>
  <si>
    <t>"Platformă digitală cu resurse educaționale deschise (EDULIB) (Biblioteca virtuală)"</t>
  </si>
  <si>
    <t>"Promovarea și susținerea excelenței în educație prin dezvoltarea competențelor în tehnologia informației"</t>
  </si>
  <si>
    <t xml:space="preserve">POR </t>
  </si>
  <si>
    <t>Construcții Grădinițe Regiunea Nord-Est SMIS 125152</t>
  </si>
  <si>
    <t>Construcții Grădinițe Regiunea Sud-Est SMIS 125154</t>
  </si>
  <si>
    <t>Construcții școli SMIS 125158</t>
  </si>
  <si>
    <t>Construcții Grădinițe Regiunea Sud-Muntenia SMIS 125155</t>
  </si>
  <si>
    <t>Construcții Grădinițe Regiunea Sud-Vest SMIS 125156</t>
  </si>
  <si>
    <t xml:space="preserve">Construcții Grădinițe Regiunea Vest SMIS 125157
</t>
  </si>
  <si>
    <t>Construcții Grădinițe Regiunea Nord-Vest SMIS 125153</t>
  </si>
  <si>
    <t xml:space="preserve">Construcții Grădinițe Regiunea Centru SMIS 125151
</t>
  </si>
  <si>
    <t>Construcții Școli București Ilfov SMIS 125145</t>
  </si>
  <si>
    <t>Construcții Grădinițe București  SMIS 125074</t>
  </si>
  <si>
    <t>"Dezvoltarea unui sistem integrat de prevenire, intervenție și compensare pentru a crește participarea școlară"</t>
  </si>
  <si>
    <t>2018-2020/
Finalizat</t>
  </si>
  <si>
    <t>2017/
Finalizat</t>
  </si>
  <si>
    <t>2020-2022/
Finalizat</t>
  </si>
  <si>
    <t>26.05.2020- 31.12.2022/
Finalizat</t>
  </si>
  <si>
    <t>"Program national de activitati remediale pentru elevi" SMIS 151628</t>
  </si>
  <si>
    <t>24.05.2021-31.12.2022/
Finalizat</t>
  </si>
  <si>
    <t>2.340,00 Euro</t>
  </si>
  <si>
    <t>   226.286,00 Euro</t>
  </si>
  <si>
    <t>8.735.945,00 lei</t>
  </si>
  <si>
    <t>230.753.402,64  lei</t>
  </si>
  <si>
    <t>209.920.728,97 lei</t>
  </si>
  <si>
    <t>225.432.883,15 lei</t>
  </si>
  <si>
    <t>Buget total: 113.076.750 lei
din care 29.096.708 lei buget ME</t>
  </si>
  <si>
    <t>Buget total: 27.092.444,44 lei 
din care 2.463.103,20 lei buget ME</t>
  </si>
  <si>
    <t>Buget total: 213.236.395,25 lei 
din care 19.436.872,19 lei buget ME</t>
  </si>
  <si>
    <t>Buget total: 191.854.538,22 lei
din care 85.762.681,34 lei buget ME</t>
  </si>
  <si>
    <t>Buget total: 66.524.802,93 lei
din care 30.950.838,66 lei buget ME</t>
  </si>
  <si>
    <t>Buget total: 2.735.642,84 lei 
din care 1.502.133,84 lei buget ME</t>
  </si>
  <si>
    <t>Buget total: 4.892.870,30 lei
din care 3.716.880,00 lei buget ME</t>
  </si>
  <si>
    <t>Buget total: 14.639.415,97 lei
din care 3.666.448,22 lei buget ME</t>
  </si>
  <si>
    <t>Buget total: 10.521.883,52 lei 
din care 5.373.877,53 lei buget ME</t>
  </si>
  <si>
    <t>Buget total: 483 500,00 Euro
din care 24.524,00 Euro buget ME</t>
  </si>
  <si>
    <t>10.10.2018-29.02.2020/
Finalizat</t>
  </si>
  <si>
    <t>Obiectivul general al proiectului/Scopul proiectului: 
Facilitarea accesului egal si a participarii la învațamântul liceal a elevilor cu risc de parasire timpurie a scolii, proveniți din medii dezavantajate: populația rroma, persoane cu dizabilitați, persoane din mediul rural, precum si alte categorii de grupuri vulnerabile, prin acordarea sprijinului financiar în cadrul programului național “Bani de liceu”.
Obiectivele specifice ale proiectului:
1. OS1: Stabilirea beneficiarilor Programului naional social „Bani de liceu” la nivel de unitate de învaamânt/ jude/ ara per an scolar.
2. OS2: Cresterea participarii la educația secundara prin acordarea sprijinului financiar prin Programul social naional „ Bani de liceu” unui numar de 65.488 de beneficiari eligibili, conform legislației în vigoare, pentru anii scolari 2015-2016, 2016–2017, 2017–2018, 2018-2019</t>
  </si>
  <si>
    <t>Buget total: 19.119.659,38 lei 
din care   1.224.439 lei buget ME</t>
  </si>
  <si>
    <t>21.11.2018 - 17.12.2022/
Finalizat</t>
  </si>
  <si>
    <t>"Adaptare la schimbare - mecanism integrat de anticipare, monitorizare, evaluare a pieței muncii și educației- ReCONECT" SMIS 140092</t>
  </si>
  <si>
    <t xml:space="preserve"> Obiectivul general al proiectului/Scopul proiectului
Corelarea cererii cu oferta de forța de munca prin introducerea de noi instrumente si mecanisme de monitorizare si evaluare a politicilor publice si de anticipare a nevoilor de competențe.</t>
  </si>
  <si>
    <t>”Crearea și implementarea serviciilor comunitare integrate pentru combaterea sărăciei și a excluziunii sociale”, SMIS 122607</t>
  </si>
  <si>
    <t>15.000 Euro
Buget alocat de DG REFORM direct expertului</t>
  </si>
  <si>
    <t>300.000 Euro
Buget alocat de DG REFORM Băncii Mondiale</t>
  </si>
  <si>
    <t>350.000 Euro
Buget alocat de DG REFORM Băncii Mondiale</t>
  </si>
  <si>
    <t>200.000.000 Euro</t>
  </si>
  <si>
    <t>"Acces egal și participare a elevilor la învățământul liceal prin programul național “Bani de liceu” SMIS 126620</t>
  </si>
  <si>
    <t>146.120.664,00 lei</t>
  </si>
  <si>
    <t>Aprilie 2016- octombrie 2019/
Finalizat</t>
  </si>
  <si>
    <t>13 iunie 2016-26 aprilie 2019/
Finalizat</t>
  </si>
  <si>
    <t>06.07.2018- 05.07.2019/
Finalizat</t>
  </si>
  <si>
    <t>Noiembrie 2017 - Ianuarie 2019/
Finalizat</t>
  </si>
  <si>
    <t>12.105.023 lei</t>
  </si>
  <si>
    <t>2023-2025/
în implementare</t>
  </si>
  <si>
    <t>Policitici publice alternative pentru îmbunătățirea cadrului de organizare și funcționare a învățământului preuniversitar particular(EDU-PART) SIPOCA 231</t>
  </si>
  <si>
    <t>P1.Universitatea Babes Bolyai Cluj Napoca
P2. Centrul pentru formarea continuă în limba maghiară
P3. Casa Corpului Didactic Harghita</t>
  </si>
  <si>
    <t>"Competenta si eficienta in predarea limbii romane copiilor si elevilor apartinand minoritatilor nationale din Romania" SMIS 152864</t>
  </si>
  <si>
    <t>1. OS1-Obiectivul specific 1 (subsumat OS 6.5 al POCU): Promovarea unui proces instructiv-educativ centrat pe competențe, prin elaborarea unor resurse educaționale, necesare cadrelor didactice care predau la grupe sau clase de nivel preșcolar, primar, gimnazial/secundar inferior, resurse care contribuie direct sau indirect la dezvoltarea unor competențe de comunicare și înțelegere a limbii române de către elevii aparținând minorităților naționale.
2. OS2-Obiectivul specific 2 (subsumat OS 6.6 al POCU): Formarea/dezvoltarea competențelor de predare a limbii române, pentru un număr de 6150 de cadre didactice, încadrate în unități de învățământ cu predare în limbile minorităților naționale, respectiv pentru un număr de 40 de cadre didactice, încadrate în unități de învățământ cu predare în limba româna, care au în clase elevi aparținând minorităților naționale.
3. OS3-Obiectivul specific 3 (subsumat OS 6.3. al POCU): Pilotarea a 3 CDS-uri în 27 de clase cu un număr de 370 de elevi, va contribui la asigurarea oportunităților egale pentru copiii în risc de abandon școlar, formarea cadrelor didactice în aria dezvoltării de măsuri de prevenire a absenteismului și abandonului școlar, pentru copiii cu risc ridicat de abandon, dezvoltare de resurse și materiale noi de învățare.</t>
  </si>
  <si>
    <t>1 ghid metodologic pentru dezvoltarea competențelor de comunicare în limba română ca limba nematernă pentru cadre didactice care predau la grupe de copii cu predare în limbile minorităților naționale nivel prescolar;
14 ghiduri metodologice pentru dezvoltarea competențelor de comunicare în limba română, pentru cadrele didactice care au înscriși în grupa cu predare în limba română, copii proveniți din următoarele comunități etnice: rusă, bulgară, cehă, croată, turcă, polonă, slovacă, sârbă, rromani, ucraineană, neogreacă, italiană, maghiară și germană, alte minorități, nivel prescolar;
5 ghiduri metodologice pentru predarea limbii române ca limba nematernă pentru cadre didactice care predau la clasele cls.CP-IV;
6 ghiduri metodologice privind predarea limbii și literaturii române, ca limba nematernă, pentru profesorii de limba și literatura română, nivel gimnazial/secundar inferior;
7 ghiduri metodologice bilingve, pentru ariile curriculare: Matematica și științe ale naturii, Om și societate, Tehnologii, nivel gimnazial, clasele V-VIII;
3 întâlniri de lucru de tip workshop pentru elaborarea conceptului, a conținuturilor, în varianta intermediară și finală, 50 de persoane/atelier, 2 zile.
1 CDS, - Lumea din jurul meu, pentru clasele I-IV;
1 soft educațional ca instrument de lucru, Lumea din jurul meu, pentru clasele I-IV;
14 auxiliare didactice bilingve, pentru fiecare minoritate etnică  în parte, care are elaborată programa școlară în vigoare la disciplina Istoria și traditiile minoritatilor etnice din Romania – pentru clasele VI/ VII, nivel gimnazial;
5 auxiliare bilingve – rusa/slavonă-română – pentru disciplina Religie cultul ortodox de rit vechi pentru clasele CP-IV, nivel primar;
5 auxiliare trilingve – turcă-tătară-română – pentru disciplina Religie cultul musulman pentru clasele CP-IV, nivel primar;
1 auxiliar bilingv – tătar-română – și 1 CDS în format bilingv tătară-română – Limba și cultura tătară în Romania;
4 auxiliare pentru disciplina Religie cultul romano-catolic de limba maghiară, cu prezentarea conținutului și în limba română;
6 auxiliare privind predarea limbii și literaturii române, ca limba nematernă de către profesorul de limba și literatura română, nivel gimnazial/secundar inferior;
6 CDS-uri privind predarea limbii și literaturii române, ca limba nematernă de către profesorul de limba și literatura română, nivel gimnazial/secundar inferior;
20 de auxiliare didactice, ca instrumente de învatare, care să vină în sprijinul elevilor apatînand minorităților naționale, din învățământul primar, care nu au beneficiat de manuale scolare traduse în limba maternă la discipline de baza din trunchiul comun.
3 programe de formare a formatorilor acreditate pentru învățământul prescolar, primar și gimnazial/secundar inferior, privind îmbunătățirea competențelor de comunicare în limba română la grupe/clase cu predare în limbile minorităților naționale;
7 programe de formare continuă acreditate pentru cadrele didactice care predau în unitatile de învățământ cu predare în limba minorităților naționale;
1 program pentru cadrele didactice care predau copiilor/elevilor din rândul minorităților naționale care învață la sectia română, acreditat de către partenerul UBB;
150 de formatori naționali certificați, care vor livra cele 6 programe de formare continuă cadrelor didactice care predau în unitatile de învățământ cu predare în limba minorităților naționale;
1 laborator lingvistic în care se desfasoară activitățile practice ale cursurilor de formare acreditate, realizat de către partenerul UBB;
Suporturile de curs și resurse încărcate pe platforma de învățare dezvoltată în cadrul proiectului.
Formare cadre didactice care predau copiilor/elevilor  aparținând minorităților naționale la clase cu predare în limba maternă- 6000
Formare cadre didactice care predau copiilor/elevilor  aparținând minorităților naționale la clase cu predare în limba română-40
Pilotarea CDS-ului Lumea din jurul meu, în 14 unități de învățământ, grup țintă 180 elevi de nivel primar;
Pilotarea CDS-ului pentru clasa a V-a privind predarea limbii și literaturii române, ca limba nematernă de către profesorii de limba și literatura română, care predau la clase cu predare în limbile minorităților naționale în 12 unitati de învățământ, grup țintă 180 elevi, nivel gimnazial;
Pilotarea CDS-ului Limba și cultura tătară în Romania, pilotat într-o unitate de învățământ, din judetul Constanța, grup țintă 10 elevi;
1 raport de analiză cu sugestii și recomandări de revizuire a celor 3 CDS pilotate în 27 de clase, cu un grup țintă de total 370 de elevi din învățământul primar și gimnazial (clasa a V-a).
3 ateliere de lucru cu experti în domeniu, 50 de persoane/atelier, 2 zile;
1 ședință de lucru cu decidenții de la nivelul ME în vederea validării și aprobării documentului;
1 studiu național privind impactul proiectului în vederea învatarii limbii române de catre copiii și elevii apartînand minorităților naționale, document reper în evaluare activitatilor proiectului și așigurarea sustenabilitatii acestora.</t>
  </si>
  <si>
    <t>https://lrmin.ro/</t>
  </si>
  <si>
    <t>Detalii rezultat - Componenta 1
Sprijinul financiar pentru grupul ținta pentru anul scolar 2015-2016 31.428 elevi
Sprijinul financiar pentru grupul ținta pentru anul scolar 2016-2017 23.657 elevi
Sprijinul financiar pentru grupul ținta pentru anul scolar 2017-2018 17.290 elevi
Sprijinul financiar pentru grupul ținta pentru anul scolar 2018-2019 22.112 elevi</t>
  </si>
  <si>
    <t>Buget total: 44.481.129,90 lei
din care 19.309.713,91 lei buget ME</t>
  </si>
  <si>
    <t>MINISTERUL EDUCAȚIEI ȘI CERCETĂRII</t>
  </si>
  <si>
    <t>15.11.2017- 14.12.2023/
Finalizat</t>
  </si>
  <si>
    <t>12.09.2018 -  11.11.2023/
Finalizat</t>
  </si>
  <si>
    <t>12.08.2019 - 31.12.2023/
Finalizat</t>
  </si>
  <si>
    <t>23.12.2020-23.11.2023/
Finalizat</t>
  </si>
  <si>
    <t>31.03.2021 - 31.12.2023/
Finalizat</t>
  </si>
  <si>
    <t>01.12.2021-23.11.2023/
Finalizat</t>
  </si>
  <si>
    <t>23.12.2020 – 22.12.2023/
Finalizat</t>
  </si>
  <si>
    <t>2018 - 31.12.2023/
Finalizat</t>
  </si>
  <si>
    <t>2022- 2024/
Finalizat</t>
  </si>
  <si>
    <t>2022-2024/
Finalizat</t>
  </si>
  <si>
    <t>2023/
Finalizat</t>
  </si>
  <si>
    <t>2023-2024/
Finalizat</t>
  </si>
  <si>
    <t>2022-2025
In implementare</t>
  </si>
  <si>
    <t>Finalizat</t>
  </si>
  <si>
    <t>2015-2024
Finalizat</t>
  </si>
  <si>
    <t>Perioada de implementare/
Stadiul implementării</t>
  </si>
  <si>
    <t>2017-31.12.2025/
În implementare</t>
  </si>
  <si>
    <t xml:space="preserve">https://www.facebook.com/eticproiect 
https://www.etic.tf
</t>
  </si>
  <si>
    <t xml:space="preserve">Comitetul National de Sprijin pentru Educația Timpurie (CNSET) înființat prin Ordinul de ministrului Educației – realizat 100%
• 6 întalniri de lucru ale CNSET – (în cadrul întâlnirilor de lucru au fost analizate: cadrul legal actual de organizare și functionare a educației timpurii, bunele practici în domeniu etc. cu participarea activă a stakeholder-ilor interesați) – realizat 100%
• Elaborarea unui document cadru de diagnoză și prognoză privind organizarea și funcționarea unor servicii de calitate în domeniul educației timpurii în România și de sprijinire a implementării acestora – realizat 100%
• Anexele acestuia: „Analiza SWOT a serviciilor educaționale, medicale și sociale furnizate în creșele și grădinițele din România, în ultimii 3 ani, pentru copiii sub 3 ani și familiile acestora”, și „Raportul de analiză a cadrului actual de organizare și funcționare a educației timpurii, precum și a bunelor practici în acest domeniu” – realizat 100%
• Organizarea a 8 dezbateri/ câte una în fiecare regiune de dezvoltare, în vederea realizării analizei SWOT a serviciilor educaționale, medicale și sociale furnizate în educația timpurie din România în ultimii 3 ani – realizat 100% 
• 3 programe de formare continuă, unitare și acreditate – realizat 100%
1. Program pentru formarea mentorilor – realizat 100%
2. Program pentru formarea de experți în dezvoltarea curriculară, autori de manuale școlare sau alte auxiliare didactice (inclusiv în format digital) pentru învățământul preuniversitar antepreșcolar – realizat 100%
3. Program pentru formarea de cadre didactice – realizat 100%
• Formarea a 42 de cadre didactice din Grupul Tintă, în Reggio Emilia Italia, activitate introdusă prin actul Adițional nr 3 – realizat 100%
• Activitate de publicitate și informare – realizat 100%
Campanie de conștientizare la nivel național, privind noul cadru instituțional și curricular, cu deschidere către servicii de calitate pentru copiii ante-preșcolari, ca premisă a prevenirii părăsirii timpurii a școlii – activitate in lucru, conform calendarului (constă în 5 mesaje privind informarea și conștientizarea pe tema importanței educației timpurii, și un material video scurt, ce au fost difuzate pe site-urile ISJ-urilor și ale partenerilor din proiect) – • 2401 de cadre didactice certificate în urma programului de formare, conform calendarului aprobat prin AA6 –• Valorificarea competențelor în urma programului de formare – realizat 100%
• 1 propunere de Hotărâre de Guvern privind aprobarea standardelor de calitate pentru educația timpurie antepreșcolară precum și 1 Ordin de ministru pentru dezvoltarea unui cadru instituțional coerent și de asigurare a calității la nivel de sistem, pentru stabilirea unui liant instituțional și legislativ între instituțiile implicate la nivel central și local, inclusiv prin desfășurare de activități comune de intervenție timpurie sau de dezvoltare a serviciilor de educație timpurie – realizat prin intermediul ARACIP
• 1 propunere de Ordin de Ministru Comun pentru un sistem de monitorizare interinstituțională a serviciilor de educație timpurie antepreșcolară, care va include instituții centrale și locale pentru alcătuirea și asigurarea unei rețele funcționale de suport profesional acordat unităților de educație timpurie antepreșcolară, de tipul: ISJ-uri, CJRAE/CMBRAE, ANDPCA, Ministerul Sănătății, DSP, Ministerul Educației, SPAS, Primărie etc; realizat 100%
• 1 propunere de Ordin de Ministru Comun de aprobarea a unui set de proceduri clare și fișe de post ale personalului din educația timpurie antepreșcolară, care să sprijine fluidizarea colaborării instituționale, oferirea de servicii de educație timpurie antepeșcolară incluzive și integrate (accent pe formarea și funcționarea echipelor multidisciplinare de intervenție timpurie – educatori, asistenți medicali, mediatori, asistenți sociali, psihopedagogi, medici etc) – realizat 100%
• 1 propunere de Ordin de Ministru privind recunoașterea competențelor dobândite de personalul didactic din educația timpurie pentru a putea preda în educația antepreșcolară și promovarea unor rute flexibile de formare ( inițială și/ sau continuă) în vederea asigurării personalului necesar calificat în cadrul serviciilor de educație timpurie ante-preșcolară la nivel național – realizat 100%
• Indicatorul 4S90: Cadru curricular național la nivel de educație timpurie implementat – Ghidul de Educație Timpurie Antepreșcolară a fost elaborat de experții celor trei universități împreună cu 10 experți în dezvoltare curriculară formați în cadrul proiectului ETIC – realizat 100%
• Indicatorul 4S89: Cadru instituțional la nivel de educație timpurie implementat – Indicatorul a fost atins prin Documentul cadru de diagnoză și prognoză privind organizarea și funcționarea unor servicii de calitate în domeniul Educației Timpurii în Romania și de sprijinire a implementării acestora, elaborat în cadrul activităților CNSET și definitivat în martie 2021. Documentul stă la baza elaborării programelor de investiție în domeniul Educației Timpurii cuprinse in PNRR și PEO.
• Indicatorul 4S88: Sistem de asigurare a calităţii la nivel de educație timpurie elaborat – Indicatorul a fost atins prin elaborarea de către experții ARACIP, în colaborare cu CNSET înființat în cadrul proiectului ETIC, a noilor standarde de referință pentru învățământul preuniversitar, inclusiv pentru unitățile de educație timpurie antepreșcolară și promovarea acestora prin HG nr.994/2020. Standardele pentru educație timpurie antepreșcolară se aplică începând cu anul școlar 2021-2022.
Tot în cadrul proiectului ETIC s-a realizat, cu ajutorul celor trei universități partenere, revizuirea programului de formare pentru abordare curriculară și s-au făcut demersuri pentru transformarea lui în program național de formare pentru cadrele didactice care lucrează cu copiii antepreșcolari, livrat prin CCD-uri, cu cei 220 de formatori absolvenți din cadrul ETIC și care au fost înscriși în Corpul național de formatori în educație timpurie .
Pentru cele 2184 de cadre didactice și experți în dezvoltare curriculară (absolvenți ai programului de formare ETIC ) au fost concepute pachete educaționale personalizate, aprobate prin Actul Adițional nr. 4 și s-au făcut demersuri pentru achiziționarea acestora pentru a fi utilizate în activitățile cu copiii până la sfârșitul perioadei de implementare a proiectului și în perioada de sustenabilitate.
Printre Rezultatele indirecte, determinate de implementarea proiectului ETIC se numără adoptarea unor acte normative importante, respectiv :
• Hotărârea de Guvern nr.1604/2022 de aprobare a Metodologiei de organizare și funcționare a serviciilor complementare de educație timpurie, inițiată de Ministerul Educației.
• OM nr.4.319/26.05.2023 privind aprobarea Metodologiei-cadru de înscriere a copiilor în unități de învățământ preuniversitar cu personalitate juridică cu grupe de nivel preșcolar și/sau antepreșcolar și în servicii de educație timpurie complementare și a Calendarului înscrierii copiilor antepreşcolari şi preşcolari în anul şcolar 2023-2024 în unităţi de învăţământ preuniversitar cu personalitate juridică cu grupe de nivel preşcolar şi/sau antepreşcolar şi în servicii de educaţie timpurie complementare, aprobată
• Ordinului ministrului educației, al ministrului familiei, tineretului și egalității de șanse, al ministrului muncii și solidarității sociale, al ministrului sănătății și al ministrului dezvoltării, lucrărilor publice și administrației nr.6.424/20.129/2.257/3.976/2023 privind dezvoltarea serviciilor unitare, incluzive, integrate și de calitate pentru educație timpurie;
• Ordinul comun al ministrului educației și al ministrului sănătății nr.2.508/4.593/2023 pentru aprobarea Metodologiei privind asigurarea asistenței medicale a antepreșcolarilor, preșcolarilor, elevilor din unitățile de învățământ preuniversitar și studenților din instituțiile de învățământ superior pentru menținerea stării de sănătate a colectivităților și pentru promovarea unui stil de viață sănătos.
</t>
  </si>
  <si>
    <t>Proiectul Școli mai Sigure, Incluzive și Sustenabile</t>
  </si>
  <si>
    <t>22 UAT-uri</t>
  </si>
  <si>
    <t>2021-2027                                În implementare</t>
  </si>
  <si>
    <t>100.000.000 EUR BIRD</t>
  </si>
  <si>
    <t>Obiectivul principal al proiectului este îmbunătățirea rezilienței, eficienței energetice și a mediului de învățare al școlilor selectate  din Proiect și creșterea capacității instituționale de investiții integrate în școlile din România</t>
  </si>
  <si>
    <t>BIRD</t>
  </si>
  <si>
    <t>Buget total:113.078.133,88
din care 40.120.678,69 lei buget ME</t>
  </si>
  <si>
    <r>
      <t xml:space="preserve">A1.1 Elaborarea documentului de politici educaționale Repere pentru proiectarea și actualizarea curriculumulu i național și ateliere naționale de informare a decidenților de politici educaționale, experților și partenerilor educationali relevanți
Document ”Repere pentru proiectarea, actualizarea și evaluarea curriculumului național. Cadrul de referință al Curriculumului național”, adoptat in    mod oficial ca document de politica publica, aprobat prin Ordin de Ministru  nr. 5765 din 15 octombrie 2020 si nr. 3239/2021 privind aprobarea documentului de politici educaționale ”Repere pentru proiectarea, actualizarea și evaluarea curriculumului național. Cadrul de referință al Curriculumului național”
A 1.2 Promovarea unei noi metodologii privind dezvoltarea curriculumulu i la decizia scolii, centrat pe dezvoltarea competentelor
Metodologie privind dezvoltarea curriculumului la decizia scolii, aprobata prin Ordin de Ministru nr. 5.915/02.11.2020 pentru aprobarea metodologiei privind dezvoltarea curriculumului la decizia școlii
A1.3 Revizuirea metodologiei programului ADȘ, elaborarea programelor școlare specifice pentru ADȘ pentru învățământul primar și gimnazial
	Metodologiile pentru Programul A doua șansă învățământ primar și secundar, aprobate prin Ordin ministru nr. 3.062/25.01.2022 pentru aprobarea Metodologiei privind organizarea Programului A doua Șansă - învățământ primar și a Metodologiei privind organizarea Programului A doua Șansă – învățământ gimnazial;
	Procedura pentru stabilirea componenţei grupurilor de lucru având ca obiectiv elaborarea curriculumului pentru programul “A doua șansă” și Apelul cu   nr.   5009DGIP/08.07.2021 pentru selecția cadrelor didactice/a specialiștilor/practicienilor în vederea constituirii grupurilor de lucru (GLC) pentru elaborarea programelor școlare pentru disciplinele/modulele obligatorii din planurile-cadru de învățământ specifice Programului “A doua șansă”, învățământ primar și, respectiv, învățământ secundar;
	Elaborarea programelor școlare specifice pentru ADȘ pentru învățământul primar și secundar inferior; 
A2.1 Elaborarea și publicarea de ghiduri metodologice pentru diferitele discipline de studiu din învățământul primar și gimnazial;
</t>
    </r>
    <r>
      <rPr>
        <b/>
        <sz val="14"/>
        <rFont val="Calibri"/>
        <family val="2"/>
        <scheme val="minor"/>
      </rPr>
      <t>18 ghiduri metodologice</t>
    </r>
    <r>
      <rPr>
        <sz val="14"/>
        <rFont val="Calibri"/>
        <family val="2"/>
        <scheme val="minor"/>
      </rPr>
      <t xml:space="preserve">
	Ghiduri pentru învățământ primar (6) – organizate pe arii curriculare
	Ghiduri pentru învățământ gimnazial (7) – organizate pe arii curriculare
	Ghiduri pentru învățământ primar și gimnazial (1)
	Limbi moderne, aria curriculară Limbă și comunicare 
	Ghiduri care susțin aplicarea curriculumului pe trasee educaționale specifice (3)
	discipline specifice învățământului în limba minorităților naționale 
	Programul A doua șansă – învățământ primar 
	Programul A doua șansă – învățământ secundar inferior
	Ghid metodologic privind managementul curriculumului în învățământul 
primar şi gimnazial (1)
A2.2 Elaborarea de resurse educaţionale deschise și de alte resurse relevante pentru sprijinirea aplicării la clasă a noilor programe școlare (inclusiv materiale multimedia)
	Analiza nevoilor cadrelor didactice legate de utilizarea și crearea deresurse educaționale deschise
	Procedura operațională privind aprobarea resurselor educaționale deschise (RED) la nivelul inspectoratelor școlare județene/ISM și anexele aferente – nr. 5490/04.04.2022
	https://digital.educred.ro
Platforma de conținuturi educaționale publice elaborate în cadrul proiectului CRED
	https://red.educred.ro
Platforma de Resurse Educaționale Deschise/RED, fișe descriptive și instrumente de gestiune a conținuturilor bazate pe competențele specifice
	https://www.youtube.com/@educredro
Resurse video suport 
•	360.000 vizitatori
•	58 materiale video
•	8.400 urmăritori
EDUCRED primar
•	728 materiale video
•	3.000 urmăritori
•	212.000 vizitatori
Resurse ciclu primar
•	1408 materiale
•	350 materiale suport – tutoriale
•	100+ materiale didactice suport
EDUCRED gimnazial
•	2.900 materiale video
•	6.180 urmăritori
•	872.000 vizitatori
Resurse ciclu gimnazial
•	4553 materiale
Peste 1,4 milioane vizualizări
A2.3 Constituirea unei oferte naționale de programe școlare pentru opționale integrate (inclusiv ADS) și promovarea ei
	21 de programe de opțional integrat promovate în oferta centrală și aprobate prin Ordinul Ministrului Educației nr. 6.101/2022  privind aprobarea de programe școlare pentru discipline opționale din învățământul preuniversitar publicat în Monitorul Oficial, numărul 1072 din 7 noiembrie 2022 - https://www.educred.ro/programe-scolare-pentru-optionale-integrate/
	Promovare prin materiale de tip resurse educaționale deschise: Ce propun opționalele integrate? (https://www.educred.ro/red-optionale/).
A3.1 Analiza nevoilor de formare a profesorilor din învățământul primar și gimnazial pentru aplicarea noului curriculum național
Raport privind nevoile de formare ale cadrelor didactice din învățământul primar și gimnazial în domeniul abilitării curriculare
A.3.2 Pregătirea activităților de formare continuă a formatorilor și a cadrelor didactice din învățământul primar și gimnazial
	35 programe acreditate, din care 3 la nivel 1 și 32 la nivel 2 (CRED primar și gimnazial, RED, Manager);
	14 serii formare formatori- „CRED- Curriculum relevant, educație deschisă pentru toți. Formare nivel I”;
	2 serii de formare în aria managementului de curriculum (pentru personalul de conducere) „Managementul implementării eficiente a curriculumului național. Manager CRED. Formare nivel 1;
	2 serii de formare în aria resurselor educaționale deschise, „Resurse educaționale digitale: realizare, utilizare, evaluare. Formare nivel 1”;
	983 formatori din care 748 CRED, 88 RED și 147 Manager CRED;
	18 vizite de monitorizare externă.
A.3.3. Formarea cadrelor didactice din învățământul primar și gimnazial, în vederea integrării noului curriculum de gimnaziu și facilitării tranziției elevilor de la nivelul primar la cel gimnazial (asigurarea accesului la învățământ primar și gimnazial de calitate pentru toți elevii)
	Formarea nivel I acreditată a unui număr de 983 formatori dintre care 748 CRED, 88 RED și 147 Manager CRED, responsabili de formarea continuă nivel II a cadrelor didactice înscrise la programele de formare continuă din cadrul proiectului CRED;
	Rezultatele celor trei tipuri programe de formare continuă acreditate (2023):
	Formare nivel II CRED, abilitare curriculară, demarat în anul 2019: 49.883 de cadre didactice participante la programul de formare(17.193 care predau la nivelul primar și 32.690 la nivelul gimnazial); 47.380 de cadre didactice certificate după parcurgerea întregului program de formare nivel II CRED(16.747 care predau la nivelul primar și 30.633 la nivelul gimnazial);
	Programul de formare „Resurse educaționale digitale: Realizare, utilizare, evaluare”, demarat în anul 2022: 3.879 de cadre didactice participante la programul de formare(647 care predau la nivelul primar și 3.232 la nivelul gimnazial); 2.356 de cadre didactice certificate după parcurgerea întregului program de formare nivel II CRED(434 care predau la nivelul primar și 1.922 la nivelul gimnazial);
	Programul de formare continuă „Managementul implementării eficiente a Curriculumului național – Manager CRED”, demarat în anul 2022: 4.780 de cadre didactice participante la programul de formare(675 care predau la nivelul primar și 4.105 la nivelul gimnazial);  4.190 de cadre didactice certificate după parcurgerea întregului program de formare nivel II CRED(644 care predau la nivelul primar și 3.546 la nivelul gimnazial);
	Formarea continuă acreditată nivel II CRED, activitate prin intermediul căreia, până în luna iulie 2023, au fost obtinute urmatoarele rezultate, raportat la cele asumate prin Cererea de finantare: 
	50.000 cadre didactice certificate asumate prin Cererea de Finanțare
	55.000 de cadre didactice sprijinite asumate prin Cererea de Finanțare
respectiv: 
</t>
    </r>
    <r>
      <rPr>
        <b/>
        <sz val="14"/>
        <rFont val="Calibri"/>
        <family val="2"/>
        <scheme val="minor"/>
      </rPr>
      <t xml:space="preserve">	52.390 de cadre didactice certificate
	58.127 de cadre didactice sprijinite
	55.151 de cadre didactice au participat la formare
</t>
    </r>
    <r>
      <rPr>
        <sz val="14"/>
        <rFont val="Calibri"/>
        <family val="2"/>
        <scheme val="minor"/>
      </rPr>
      <t xml:space="preserve">A.4.1 Pilotarea unor intervenții complementare de sprijin a elevilor din grupuri vulnerabile; (OS6.3)
	Pilotarea unor intervenții complementare de sprijin a unui număr de 2.500 de elevi expuși riscului de abandon școlar, aceștia provenind din 25 de unități de învățământ din județele Bihor, Iași și din zona periurbană a Bucureștiului (10 din județul Iași, 10 din județul Bihor și 5 din București);
Din școlile selectate din zona periurbană a Capitalei, la activitățile CRED au participat 150 de elevi înscriși în nivelul primar și 350 de elevi de la gimnaziu.
A.4.2. Dezvoltarea și pilotarea unor strategii de adaptare curriculară la nevoile elevilor din grupuri vulnerabile (OS6.5)
	25 de școli situate în comunități defavorizate (din județele Bihor, Iași și din zona periurbană a Bucureștiului (10 – județul Iași, 10 – județul Bihor, 5 – București) au dezvoltat propriile strategii de adaptare curriculară, luând în considerare nevoi specifice de învățare ale elevilor și competențele resursei umane din școală. 
	aproximativ 180 de profesori care, prin formare profesională, sprijin metodologic și instrumente adaptate și-au dezvoltat competențele profesionale de lucru cu elevii aparținând grupurilor vulnerabile, în vederea sprijinirii participării lor la educație de calitate;
A4.3 Informarea decidenților de politici educaționale, experților și partenerilor educaționali relevanți privind actualizarea Curriculumului Național; (OS6.5)
	Trei selecții naționale de bune practici „Creatori de Educație”:
•	Concursul de bune practici în educație „Creatori de educaţie” – ediția a I-a, 2019 , 281 de cadre didactice finaliste, din învățământul primar și gimnazia, cu 50 câștigători (premiu de  3000 ron);
•	Concursul de bune practici în educație „Creatori de educaţie” – ediția a II-a, 2020 , 293 de cadre didactice finaliste, din învățământul primar și gimnazial, cu 50 câștigători (premiu de 3000 ron);
•	Concursul de bune practici în educație „Creatori de educaţie” – ediția a III-a, 2021 , 164 de cadre didactice finaliste, din învățământul primar și gimnazial, cu 50 câștigători (premiu de 3000 ron);
	platformă dedicată bunelor practici in educație – www.creatorideeducatie.ro
	Două conferințe naționale „Creatori de Educație”, organizate de Ministerul Educației, la București, în perioada 3-5 decembrie 2019, cu peste 500 de participanți și în intervalul 18-20 mai 2021, cu 350 de invitați.
	Organizarea și desfășurarea a 133 workshopuri în anii școlari 2020-2021, 2021-2022 și 2022-2023, cu peste 4.000 de participanți, la primele două ediții.
	43 de ateliere naționale, desfășurate în intervalul lunilor martie – mai 2023. Desfășurate sub denumirea „Educația nonformală: actori, practici, perspective”, atelierele au fost organizate în colaborare cu fiecare Casă a Corpului Didactic(CCD) din România, în toate județele țării.
A.5.1. Evaluarea competențelor absolvenților clasei a IV-a din perspectiva achiziției competențelor cheie, cu focalizare pe elevii din categorii dezavantajate (studiu tip base-line)
	cercetare realizată pe eșantion reprezentativ, centrată pe măsurarea competențelor cheie la nivelul elevilor de clasa a IV-a- Raport de cercetare-
Evaluarea competențelor absolvenților clasei a IV-a din perspectiva achiziției competențelor cheie
	metodologie cadru de analiză a competențelor cheie la nivelul elevilor de clasa a IV-a; set de instrumente de cercetare (fișă de observare a activității elevilor la clasă; chestionare elevi, profesori, directori școli; ghiduri de focus-grup elevi, profesori, părinți).
	broșuri cu teste integrate, pentru elevii de clasa a IV-a - https://www.ise.ro/cred-instrumente-brosuri-de-test
A.5.2. Evaluarea de proces si rezultat a proiectului
Contract semnat pentru furnizarea serviciilor de evaluare, monitorizare și compatibilizare a activităților și rezultatelor proiectului
A.5.3 Realizarea de cercetări tematice care să sprijine procesul de implementare a curriculumului bazat pe competențe cheie, cu focalizare pe elevii din categorii dezavantajate
Analiza comparativă a recomandărilor europene referitoare la competențele-cheie
</t>
    </r>
  </si>
  <si>
    <t>Executia bugetara pana la data de 31.12.2023           TOTAL</t>
  </si>
  <si>
    <t>Grad de absorbtie  pana la data de 31.12.2023 %</t>
  </si>
  <si>
    <t>MEC nu a avut buget in proiect</t>
  </si>
  <si>
    <t>16.310.535,2 lei</t>
  </si>
  <si>
    <t>1.746.601 lei</t>
  </si>
  <si>
    <t>TOTAL</t>
  </si>
  <si>
    <r>
      <rPr>
        <b/>
        <sz val="12"/>
        <rFont val="Calibri"/>
        <family val="2"/>
        <scheme val="minor"/>
      </rPr>
      <t>Rezultate A2.1.</t>
    </r>
    <r>
      <rPr>
        <sz val="12"/>
        <rFont val="Calibri"/>
        <family val="2"/>
        <scheme val="minor"/>
      </rPr>
      <t xml:space="preserve">-Cadru normativ elaborat/revizuit care să permită organizarea şi funcţionarea mentoratului de carieră didactică, ca mecanism instituţional în învăţământul preuniversitar din România: modificari legislative – modificare si completare lege-cadru şi legislaţie subsecventă, 
OM nr. 6173/28.10.2022, modificat și completat prin OM nr. 6.464/02.10.2023, privind constituirea Corpului național de profesori mentori din învățământul preuniversitar și înființarea Registrului național al profesorilor mentori; OM nr. 6177/31.10.2022 privind înființarea Registrului național al formatorilor din învățământul preuniversitar și constituirea Corpului național de formatori în domeniul mentoratului de carieră didactică.
</t>
    </r>
    <r>
      <rPr>
        <b/>
        <sz val="12"/>
        <rFont val="Calibri"/>
        <family val="2"/>
        <scheme val="minor"/>
      </rPr>
      <t>Rezultate A2.2.</t>
    </r>
    <r>
      <rPr>
        <sz val="12"/>
        <rFont val="Calibri"/>
        <family val="2"/>
        <scheme val="minor"/>
      </rPr>
      <t xml:space="preserve">-Hotărâre de Guvern privind înfiinţarea, organizarea şi funcţionarea Centrului Naţional de Mentorat al Carierei Didactice–CNMCD (proiect HG):  înființarea CNMCD – conf. cererii de finațare (CNFDCD-conf. Legii nr. 198/2023/ME-DFC), se prorogă până la începutul anului școlar 2025—2026, conf. OUG nr. 115/2023, iar conf. OUG nr. 156/30.12.2024, se prorogă până la începutul anului școlar 2026-2027. 
</t>
    </r>
    <r>
      <rPr>
        <b/>
        <sz val="12"/>
        <rFont val="Calibri"/>
        <family val="2"/>
        <scheme val="minor"/>
      </rPr>
      <t>Rezultate A2.3.-2.3.1</t>
    </r>
    <r>
      <rPr>
        <sz val="12"/>
        <rFont val="Calibri"/>
        <family val="2"/>
        <scheme val="minor"/>
      </rPr>
      <t xml:space="preserve">.-4 Regulamente de organizare si funcţionare elaborate si aprobate prin ordine de ministru: a) Regulamentul - cadru de organizare si funcţionare a CNMCD-proiect act normativ; b) Regulamentul - cadru de organizare si funcţionare a centrelor de formare pentru cariera didactica (CFCD) din învaţamântul universitar (CFCD din cadrul departamentelor/structurilor din învaţamântul universitar, cu atribuţii în formarea si dezvoltarea competenţei didactice)-documente aprobate la nivelul P1-P4; c) Regulamentul specific de organizare si funcţionare a caselor corpului didactic ca centre de tutorat didactic (CTD): Regulament de organizare şi funcţionare a Centrului pentru cariera didactică-CCD-proiect OM conform Legii nr. 198/2023 (prevederile associate din Legea nr. 198/2023 se prorogă până la începutul anului școlar 2025-2026, conform OUG nr. 115/2023, iar conf. OUG nr. 156/30.12.2024, se prorogă până la începutul anului școlar 2026-2027); 
d) Regulamentul specific de organizare si funcţionare a bazelor de practica pedagogica (BPP)-Prevederi metodologice privind organizarea și desfășurarea activităților de suport didactic și metodic precum și a celor de mentorat didactic în unitățile de învățământ componente ale BPP: OM nr. 4.223/06.07.2022 privind organizarea și desfășurarea activităților de suport didactic și metodic precum și a celor de mentorat didactic în unitățile de învățământ componente ale BPP în anul școlar 2022-2023; OM nr. 4.523/10.08.2022 privind aprobarea componenței rețelei naționale a școlilor de aplicație pentru anul școlar 2022-2023 și OM nr. 5.041/10.07.2023, pentru anul școlar 2023-2024; Ghid de practică pedagogică, Ghidul profesorului din România, Ghidul mentorului, Regulamentul specific de organizare si funcţionare a BPP-proiect.
</t>
    </r>
    <r>
      <rPr>
        <b/>
        <sz val="12"/>
        <rFont val="Calibri"/>
        <family val="2"/>
        <scheme val="minor"/>
      </rPr>
      <t>2.3.2.</t>
    </r>
    <r>
      <rPr>
        <sz val="12"/>
        <rFont val="Calibri"/>
        <family val="2"/>
        <scheme val="minor"/>
      </rPr>
      <t xml:space="preserve">-1 ordin de ministru pentru BPP selectate: OM nr. 3654/12.04.2021 privind înființarea, organizarea și funcționarea BPP, Nota ME nr. 22/POCU_146587/8.06.2021 privind avizarea listei BPP- unități de învățământ preuniversitar care vor funcționa cu statut de consorții școlare pentru practica pedagogică și pentru mentoratul didactic.
</t>
    </r>
    <r>
      <rPr>
        <b/>
        <sz val="12"/>
        <rFont val="Calibri"/>
        <family val="2"/>
        <scheme val="minor"/>
      </rPr>
      <t>Rezultate A2.4.</t>
    </r>
    <r>
      <rPr>
        <sz val="12"/>
        <rFont val="Calibri"/>
        <family val="2"/>
        <scheme val="minor"/>
      </rPr>
      <t xml:space="preserve">-Cadru normativ elaborat privind organizarea şi funcţionarea sistemului blended-learning, în cadrul sistemului de învaţamânt preuniversitar, în complementaritatea sistemului clasic, şi nu independent de acesta, pentru situaţii de criza si pentru situaţiile menţionate în categoria contexte nespecifice, inclusiv privind asigurarea starii de bine si a rezilienţei la stres pentru elevi si cadre didactice, în cadrul procesului educational-Modificari legislative-completare/adaptare lege-cadru şi legislaţie subsecventă: Nota nr. 4236/19.12.2023 de avizare a auxiliarelor didactice-Auxiliar didactic Învățarea în format blended learning pentru aplicarea curriculumului național-Anexa la Nota nr. 4236/19.12.2023 de avizare a auxiliarelor didactice (tabel 1-poz. 1); Nota nr. 4237/19.12.2023 de avizare a auxiliarelor didactice-Ghidul Adaptarea curriculumului la nevoile elevilor aflați în risc educațional-Anexa la Nota nr. 4237/19.12.2023 de avizare a auxiliarelor didactice (tabel 1–poz. 8); Ghid legislativ pentru instituțiile din învățământul preuniversitar.
</t>
    </r>
    <r>
      <rPr>
        <b/>
        <sz val="12"/>
        <rFont val="Calibri"/>
        <family val="2"/>
        <scheme val="minor"/>
      </rPr>
      <t>Rezultate A3.1.</t>
    </r>
    <r>
      <rPr>
        <sz val="12"/>
        <rFont val="Calibri"/>
        <family val="2"/>
        <scheme val="minor"/>
      </rPr>
      <t xml:space="preserve">-Realizarea unui studiu de diagnoză şi prognoză privind „Starea Sistemului de formare a cadrelor didactice-Cercetare longitudinală 2015-2025”.
</t>
    </r>
    <r>
      <rPr>
        <b/>
        <sz val="12"/>
        <rFont val="Calibri"/>
        <family val="2"/>
        <scheme val="minor"/>
      </rPr>
      <t>Rezultate A3.2</t>
    </r>
    <r>
      <rPr>
        <sz val="12"/>
        <rFont val="Calibri"/>
        <family val="2"/>
        <scheme val="minor"/>
      </rPr>
      <t xml:space="preserve">.-2 conferinţe internaţionale organizate şi desfăşurate şi realizarea unui inventar al reperelor care să permită operaţionalizarea metodologică a mentoratului de carieră didactică, în învăţământul preuniversitar din România (profiluri de tara, analize comparative etc.) și 2 volume ale conferinţelor: Conferința internațională online - Mentoratul în cariera didactică - International Conference Mentoring in teachers' education and training (25-26.11.2021) și volumul conferinței - Editura Universitară, Bucureşti; Conferința internațională Sharing and Learning for Mentoring in Education (9-12.11.2023) și volumul conferinței - Editura Universitară, Bucureşti.
</t>
    </r>
    <r>
      <rPr>
        <b/>
        <sz val="12"/>
        <rFont val="Calibri"/>
        <family val="2"/>
        <scheme val="minor"/>
      </rPr>
      <t>Rezultate A3.3.</t>
    </r>
    <r>
      <rPr>
        <sz val="12"/>
        <rFont val="Calibri"/>
        <family val="2"/>
        <scheme val="minor"/>
      </rPr>
      <t xml:space="preserve">-1 Strategie naţională privind cariera didactică: Ghidul profesorului din România, Ghidul mentorului, Modificări legislative - preluate în Legea nr. 198/2023, în  Legea nr. 199/2023 și în legislația subsecventă.
</t>
    </r>
    <r>
      <rPr>
        <b/>
        <sz val="12"/>
        <rFont val="Calibri"/>
        <family val="2"/>
        <scheme val="minor"/>
      </rPr>
      <t>Rezultate A3.4.-3.4.1.</t>
    </r>
    <r>
      <rPr>
        <sz val="12"/>
        <rFont val="Calibri"/>
        <family val="2"/>
        <scheme val="minor"/>
      </rPr>
      <t xml:space="preserve"> Standarde ocupationale pentru profesor elaborat/revizuit, corespunzător fiecărui nivel de învăţământ: Profesor pentru învățământul gimnazial, liceal și postliceal-proiect, Profesor pentru învățământul primar-proiect, Profesor pentru educație timpurie-proiect.
</t>
    </r>
    <r>
      <rPr>
        <b/>
        <sz val="12"/>
        <rFont val="Calibri"/>
        <family val="2"/>
        <scheme val="minor"/>
      </rPr>
      <t>3.4.2.</t>
    </r>
    <r>
      <rPr>
        <sz val="12"/>
        <rFont val="Calibri"/>
        <family val="2"/>
        <scheme val="minor"/>
      </rPr>
      <t xml:space="preserve"> Programe unitare de practică pedagogica revizuite/adaptate/elaborate: Ghid de practică pedagogică; Repere metodologice pentru aplicarea curriculumului la clasa a XI-a, în anul școlar 2023-2024.
</t>
    </r>
    <r>
      <rPr>
        <b/>
        <sz val="12"/>
        <rFont val="Calibri"/>
        <family val="2"/>
        <scheme val="minor"/>
      </rPr>
      <t>3.4.3.</t>
    </r>
    <r>
      <rPr>
        <sz val="12"/>
        <rFont val="Calibri"/>
        <family val="2"/>
        <scheme val="minor"/>
      </rPr>
      <t xml:space="preserve"> Standarde de formare pentru evoluţia în cariera didactica elaborate/revizuite-proiect. 
</t>
    </r>
    <r>
      <rPr>
        <b/>
        <sz val="12"/>
        <rFont val="Calibri"/>
        <family val="2"/>
        <scheme val="minor"/>
      </rPr>
      <t>3.4.4.</t>
    </r>
    <r>
      <rPr>
        <sz val="12"/>
        <rFont val="Calibri"/>
        <family val="2"/>
        <scheme val="minor"/>
      </rPr>
      <t xml:space="preserve"> Standarde de calitate privind programele de formare continua elaborate/revizuite: Modificări legislative-preluate în Legea nr. 198/2023 și în legislația subsecventă; OM nr. 4224/2022 pentru aprobarea Metodologiei-cadru privind asigurarea calității programelor pentru dezvoltarea profesională continuă a cadrelor didactice din învățământul preuniversitar și de acumulare a creditelor profesionale transferabile. 
</t>
    </r>
    <r>
      <rPr>
        <b/>
        <sz val="12"/>
        <rFont val="Calibri"/>
        <family val="2"/>
        <scheme val="minor"/>
      </rPr>
      <t xml:space="preserve">3.4.5. </t>
    </r>
    <r>
      <rPr>
        <sz val="12"/>
        <rFont val="Calibri"/>
        <family val="2"/>
        <scheme val="minor"/>
      </rPr>
      <t xml:space="preserve">Cadrul metodologic privind formarea continuă elaborat/revizuit: a) proceduri de recunoastere si de echivalare naţională și internaţionala si certificare a nivelului de competenţa didactica, necesara debutului si dezvoltarii în cariera didactica în învaţamântul preuniversitar, pe baza standardelor didactice si a indicatorilor de realizare si de performanţa: OM nr. 4224/2022 pentru aprobarea Metodologiei-cadru privind asigurarea calității programelor pentru dezvoltarea profesională continuă a cadrelor didactice din învățământul preuniversitar și de acumulare a creditelor profesionale transferabile; Procedură specifică privind recunoaștere și echivalare în credite profesionale transferabile a competențelor dobândite în cadrul programelor pentru dezvoltare profesională continuă complementare-Anexa 2 la Nota nr. 4663/DGMRURS/19.09.2022; Procedura specifică privind recunoașterea și echivalarea în credite profesionale transferabile a competenţelor dobândite în cadrul programelor pentru abilitare funcţională-Anexa 3 la Nota nr. 4663/DGMRURS/19.09.2022; Procedură specifică privind operaționalizarea reglementărilor metodologice cu privire la acumularea de către cadrele didactice a 90 de credite profesionale transferabile-Nota nr. 5.749/DGMRURS/16.12.2022; b) metodologii elaborate/revizuite privind evaluarea curenta a calitaţii activitaţii didactice realizate de catre un cadru didactic, inclusiv pentru mediul online: OM nr. 4.151/29.06.2022, OM nr. 4.400/30.05.2023, pentru completarea Metodologiei privind formarea continuă a personalului din învățământul preuniversitar, aprobată prin OMECTS nr. 5.561/2011;
c) ghiduri elaborate/revizuite privind evaluarea activitaţii cadrelor didactice pe domenii (învăţământ preşcolar şi primar), arii curriculare/discipline de studiu din structura examenului de bacalaureat: Ghidul profesorului din România și Ghidul mentorului; 
d) proceduri/instrumente elaborate/revizuite, aferente inspecţiilor scolare: OM nr. 4.151/29.06.2022, OM nr. 4.400/30.05.2023, OM nr. 4.478/15.06.2023 pentru completarea Metodologiei privind formarea continuă a personalului din învățământul preuniversitar, aprobată prin OMECTS nr. 5.561/2011.
</t>
    </r>
    <r>
      <rPr>
        <b/>
        <sz val="12"/>
        <rFont val="Calibri"/>
        <family val="2"/>
        <scheme val="minor"/>
      </rPr>
      <t>3.4.6.</t>
    </r>
    <r>
      <rPr>
        <sz val="12"/>
        <rFont val="Calibri"/>
        <family val="2"/>
        <scheme val="minor"/>
      </rPr>
      <t xml:space="preserve">-1 Metodologie privind constituirea corpului profesorilor mentori pentru coordonarea efectuarii stagiului practic în vederea ocuparii unei funcţii didactice: OM nr. 6173/28.10.2022, modificat și completat prin OM nr. 6.464/02.10.2023.
</t>
    </r>
    <r>
      <rPr>
        <b/>
        <sz val="12"/>
        <rFont val="Calibri"/>
        <family val="2"/>
        <scheme val="minor"/>
      </rPr>
      <t>3.4.7.</t>
    </r>
    <r>
      <rPr>
        <sz val="12"/>
        <rFont val="Calibri"/>
        <family val="2"/>
        <scheme val="minor"/>
      </rPr>
      <t xml:space="preserve">-Cadrul metodologic privind acreditarea si implementarea programelor de formare continua a personalului didactic din înv. preuniversitar, elaborat/revizuit: OM nr. 5.138/27.08.2021 privind acreditarea, organizarea și desfășurarea programelor de formare continuă, destinate personalului didactic din învățământul preuniversitar, în anul școlar 2021 – 2022; OM nr. 4224/2022 pentru aprobarea Metodologiei-cadru privind asigurarea calității programelor pentru dezvoltarea profesională continuă a cadrelor didactice din învățământul preuniversitar și de acumulare a creditelor profesionale transferabile; Proceduri, instrumente și documente pentru operaționalizarea metodologiei-cadru aprobate prin OM nr. 4.224/6.07.2022: Reglementări metodologice specifice domeniului Acreditarea programelor pentru dezvoltare profesională continuă: Procedura specifică privind elaborarea documentației și acordarea avizului  pentru încadrarea  unui program în categoria programe de dezvoltare profesională continuă complementare-Anexa 1 la Nota nr. 4663/DGMRURS/19.09.20224; Registrul naţional al programelor pentru dezvoltare profesională continuă acreditate;Reglementări metodologice specifice domeniului Sistemul de acumulare a creditelor profesionale transferabile:  -Recunoaștere și echivalare în credite profesionale transferabile: Procedură specifică privind recunoaștere și echivalare în credite profesionale transferabile a competențelor dobândite în cadrul  programelor pentru dezvoltare profesională continuă complementare-Anexa 2 la Nota nr. 4663/DGMRURS/19.09.2022; Procedura specifică privind recunoașterea și echivalarea în credite profesionale transferabile a competenţelor dobândite în cadrul programelor pentru abilitare funcţională-Anexa 3 la Nota nr. 4663/DGMRURS/19.09.2022; Procedură specifică privind operaționalizarea reglementărilor metodologice cu privire la acumularea de către cadrele didactice a 90 de credite profesionale transferabile-Nota nr. 5.749/DGMRURS/16.12.2022; Reglementări metodologice specifice domeniului Implementarea programelor pentru dezvoltare profesională continuă - Anexa 4 la Nota nr. 4663/DGMRURS/19.09.2022; Reglementări metodologice specifice domeniului Certificarea rezultatelor în urma absolvirii programelor pentru dezvoltare profesională continuă-Anexa 5 la Nota nr. 4663/DGMRURS/19.09.2022. 
</t>
    </r>
    <r>
      <rPr>
        <b/>
        <sz val="12"/>
        <rFont val="Calibri"/>
        <family val="2"/>
        <scheme val="minor"/>
      </rPr>
      <t xml:space="preserve">3.4.8. </t>
    </r>
    <r>
      <rPr>
        <sz val="12"/>
        <rFont val="Calibri"/>
        <family val="2"/>
        <scheme val="minor"/>
      </rPr>
      <t xml:space="preserve">Cadru conceptual pentru evoluția în cariera didactică. Anexe - Documentație tip tematici si bibliografii pentru examenele care asigură evoluţia în cariera didactica-152 tematici și bibliografii elaborate (min. 150-conf. cererii de finanțare).
</t>
    </r>
    <r>
      <rPr>
        <b/>
        <sz val="12"/>
        <rFont val="Calibri"/>
        <family val="2"/>
        <scheme val="minor"/>
      </rPr>
      <t>Rezultate A4.1.</t>
    </r>
    <r>
      <rPr>
        <sz val="12"/>
        <rFont val="Calibri"/>
        <family val="2"/>
        <scheme val="minor"/>
      </rPr>
      <t xml:space="preserve">-Curriculum naţional școlar obligatoriu in vederea adaptarii la predarea- invaţarea-evaluarea în sistem online, pentru nivel liceal, revizuit/elaborat si validat-ghiduri mentorale/repere metodologice, elaborate, care să faciliteze cunoaşterea şi aplicarea adecvată a metodologiei, regulamentelor şi procedurilor privind organizarea şi desfăşurarea examenului de bacalaureat: Ghidul profesorului din România-Anexa la Nota nr. 4237/19.12.2023 de avizare a auxiliarelor didactice (tabel 1-poz. 9); Ghidul profesorului pentru examenul național de bacalaureat și examenele de certificare a competențelor profesionale la finalizarea învățământului liceal-Anexa la Nota nr. 4237/19.12.2023 de avizare a auxiliarelor didactice (tabel 1poz. 5); Ghid de practică pedagogică; Ghid mentoral pentru profesori-Istorie, 2023, Galați University Press; Ghid mentoral pentru profesori-Competențe digitale pentru profesori, 2023, Galați University Press; Ghid mentoral pentru profesori-Tehnologii, 2023, Galați University Press; Ghid mentoral pentru profesori-Lb. Engleză, 2023, Galați University Press; Ghid mentoral pentru profesori-Limba și literatura română. Practica învățării în format blended learning-nivel liceal, 2023, Galați University Press; Ghid mentoral pentru profesori-Tehnologii avansate în educație, 2023, Galați University Press; Ghid mentoral pentru profesori-Chimie, 2023, Galați University Press.
</t>
    </r>
    <r>
      <rPr>
        <b/>
        <sz val="12"/>
        <rFont val="Calibri"/>
        <family val="2"/>
        <scheme val="minor"/>
      </rPr>
      <t>Rezultate A4.2.-4.2.1</t>
    </r>
    <r>
      <rPr>
        <sz val="12"/>
        <rFont val="Calibri"/>
        <family val="2"/>
        <scheme val="minor"/>
      </rPr>
      <t xml:space="preserve">.-Repere metodologice de organizare si desfasurare a activităţilor didactice tip media literacy şi de organizare a programelor de formare a cadrelor didactice în domenii precum: media literacy, life skills, digital skills, metacogniţie, educaţie incluzivă şi ghiduri pentru utilizarea resurselor educaţionale deschise, elaborate: Repere metodologice-Învățarea în format blended learning pentru aplicarea curriculumului național (vol. I.) și Anexe (vol. II). 
</t>
    </r>
    <r>
      <rPr>
        <b/>
        <sz val="12"/>
        <rFont val="Calibri"/>
        <family val="2"/>
        <scheme val="minor"/>
      </rPr>
      <t>4.2.2.-</t>
    </r>
    <r>
      <rPr>
        <sz val="12"/>
        <rFont val="Calibri"/>
        <family val="2"/>
        <scheme val="minor"/>
      </rPr>
      <t xml:space="preserve">4 oferte educaţionale tip programă şcolară din categoria CDS (curriculum la decizia şcolii), elaborate (față de 3 oferte asumate prin cererea de finanțare): OM nr. 4.800/26.08.2022 privind aprobarea programelor școlare din categoria curriculum la decizia școlii, nivel liceal:
a) Programă școlară pentru disciplina opțională Educație digitală și abilități media-Curriculum la decizia școlii, nivel liceal (Clasele IX-XII)-Anexa 1 la 4.800/26.08.2022; b) Programă școlară pentru disciplina opțională Educație incluzivă și dezvoltarea gândirii critice-Curriculum la decizia școlii, nivel liceal (Clasele IX-X)-Anexa 2 la 4.800/26.08.2022; c) Programă școlară pentru disciplina opțională Strategii metacognitive-Curriculum la decizia școlii, nivel liceal (Clasa a X-a)-Anexa 3 la 4.800/26.08.2022; OM nr. 6.174/31.10.2022 privind aprobarea Programei școlare din categoria curriculum la decizia școlii, nivel liceal-Managementul emoțiilor-anexă la OM nr. 6.174/31.10.2022.
</t>
    </r>
    <r>
      <rPr>
        <b/>
        <sz val="12"/>
        <rFont val="Calibri"/>
        <family val="2"/>
        <scheme val="minor"/>
      </rPr>
      <t>4.2.3.</t>
    </r>
    <r>
      <rPr>
        <sz val="12"/>
        <rFont val="Calibri"/>
        <family val="2"/>
        <scheme val="minor"/>
      </rPr>
      <t xml:space="preserve">-Materiale didactice care sprijină implementarea curriculumului revizuit/adaptat, elaborate: a) Nota nr. 4237/19.12.2023 de avizare a auxiliarelor didactice-Ghiduri metodologice pentru predarea disciplinelor opționale (CDS): Educaţie digitală şi abilităţi media-Anexa la Nota nr. 4237/19.12.2023 (tabel 1-poz. 3), Strategii metacognitive - Anexa la Nota nr. 4237/19.12.2023 (tabel 1-poz.1), Educaţie incluzivă si dezvoltarea gândirii critice (tabel 1-poz.4), Managementul emoțiilor - Anexa la Nota nr. 4237/19.12.2023 (tabel 1-poz.2), Ghidul pentru evaluarea Resurselor Educaționale Deschise-Anexa la Nota nr. 4237/19.12.2023 (tabel 1-poz.7);
b) Nota nr. 4236/19.12.2023 de avizare a auxiliarelor didactice-Anexă-Ghidul pentru utilizarea Resurselor Educaționale Deschise (tabel 1-poz.2).
</t>
    </r>
    <r>
      <rPr>
        <b/>
        <sz val="12"/>
        <rFont val="Calibri"/>
        <family val="2"/>
        <scheme val="minor"/>
      </rPr>
      <t>Rezultate A4.3.</t>
    </r>
    <r>
      <rPr>
        <sz val="12"/>
        <rFont val="Calibri"/>
        <family val="2"/>
        <scheme val="minor"/>
      </rPr>
      <t xml:space="preserve">-Min. 1 studiu tematic din domeniul educaţiei incluzive privind aplicarea/adaptarea curriculumului revizuit la contextul blended-learning prin asigurarea respectării principiului incluziunii în educaţie: 3 studii tematice elaborate-Aplicarea/adaptarea curriculumului revizuit la contextul blended-learning prin asigurarea respectării principiului incluziunii în educaţie, Problematica bullyingului scolar în județul Mures, Școlarizarea elevilor la domiciliu/spital în județul Mures. Abordare comparative.
</t>
    </r>
    <r>
      <rPr>
        <b/>
        <sz val="12"/>
        <rFont val="Calibri"/>
        <family val="2"/>
        <scheme val="minor"/>
      </rPr>
      <t>Rezultate A4.4.</t>
    </r>
    <r>
      <rPr>
        <sz val="12"/>
        <rFont val="Calibri"/>
        <family val="2"/>
        <scheme val="minor"/>
      </rPr>
      <t xml:space="preserve">-Repere strategice elaborate, privind realizarea practicii pedagogice si a activitaţii de predare-învaţare-evaluare la clasă, inclusiv în sistem blended-learning: Ghid de practică pedagogică, Regulament specific de organizare şi desfăşurare a Olimpiadei de Pedagogie-Psihologie (licee pedagogice)-clasele IX-XII (Nota nr. 25023/07.02.2023), Regulament specific de organizare şi desfăşurare a Olimpiadei animatorilor pentru clasele cu profil vocațional pedagogic (Nota nr. 25024/07.02.2023), Regulament specific de organizare şi desfăşurare a Olimpiadei naționale „Lectura ca abilitate de viață”-clasele V-XII (Nota nr. 71LIF/16.02.2023), Metodologia-cadru de organizare și desfășurare a competițiilor școlare în sistem blended learning (proiect). 
</t>
    </r>
    <r>
      <rPr>
        <b/>
        <sz val="12"/>
        <rFont val="Calibri"/>
        <family val="2"/>
        <scheme val="minor"/>
      </rPr>
      <t>Rezultate A5.1.-5.1.1.</t>
    </r>
    <r>
      <rPr>
        <sz val="12"/>
        <rFont val="Calibri"/>
        <family val="2"/>
        <scheme val="minor"/>
      </rPr>
      <t xml:space="preserve">-Documente strategice si metodologice de interconectare a tuturor actorilor implicati in mecanismul institutional al mentoratului de cariera didactica in învățământul preuniversitar-inclusiv prin intermediul aplicației informatice https://www.eprof.ro/. 
</t>
    </r>
    <r>
      <rPr>
        <b/>
        <sz val="12"/>
        <rFont val="Calibri"/>
        <family val="2"/>
        <scheme val="minor"/>
      </rPr>
      <t>5.1.2.</t>
    </r>
    <r>
      <rPr>
        <sz val="12"/>
        <rFont val="Calibri"/>
        <family val="2"/>
        <scheme val="minor"/>
      </rPr>
      <t xml:space="preserve">-a) Proceduri si sisteme de interconectare a tuturor actorilor implicaţi în mecanismul instituţional al mentoratului de cariera didactica în înv. preuniversitar, create: Web-site https://www.eprof.ro/-parte componentă a aplicației informatice vizând interconectarea universităților partenere în proiect, a caselor corpului didactic și a bazelor de practică pedagogică-BPP, consorții școlare; Adresa ME către ISJ cu nr. 584/DGMRURS/21.03.2023, privind   crearea și funcționarea site-ului  https://www.eprof.ro/ parte componentă a aplicației informatice vizând interconectarea universităților partenere în proiect, a caselor corpului didactic și a bazelor de practică pedagogică-BPP, consorții școlare organizate conform OMEC nr. 3654/2021 privind înfiinţarea, organizarea şi funcţionarea bazelor de practică pedagogică.
b) Spaţii amenajate adecvat la nivelul national-CNMCD/DFC-coordonare mentorat didactic si stagii practice pedagogice-interconectare institutii mentorat: spații amenajate și dotate adecvat la nivelul beneficiarului și al partenerilor; Notă nr.2094/ 07.04.2021 de alocare spații Direcției Formare Continuă din cadrul ME, în imobilul din str. Spiru Haret nr.10-12.
</t>
    </r>
    <r>
      <rPr>
        <b/>
        <sz val="12"/>
        <rFont val="Calibri"/>
        <family val="2"/>
        <scheme val="minor"/>
      </rPr>
      <t>5.1.3.</t>
    </r>
    <r>
      <rPr>
        <sz val="12"/>
        <rFont val="Calibri"/>
        <family val="2"/>
        <scheme val="minor"/>
      </rPr>
      <t>-a) O reţea naţională de şcoli de aplicaţie care să cuprindă minimum 100 de unităţi din cadrul BPP care utilizează aplicaţia informatică dezvoltată de ME în cadrul proiectului PROF şi care va fi pilotată în BPP şi calibrată, prin intermediul promovării exemplelor de bună practică la nivel regional, naţional şi international: Nota ME nr. 22/POCU_146587/8.06.2021 privind avizarea listei BPP-unități de învățământ preuniversitar care vor funcționa cu statut de consorții școlare pentru practica pedagogică și pentru mentoratul didactic; OM nr. 3654/12.04.2021 privind înființarea, organizarea și funcționarea Bazelor de practică pedagogică (BPP). b) O conferinţă internaţională, organizată şi desfăşurată, privind cariera didactică, în perspectiva EEA 2025 şi în contextul finalizării proiectului Comisiei Europene ”The development of national frameworks for school education careers", 2021-2022, in care RO este parte-Conferinţa nerealizată, din motive neimputabile beneficiarului; au fost parcurse toate etapele specifice pentru organizare: elaborare documentație specifică, organizare și desfășurare/reluare/anulare proceduri de achiziție, în condițiile în care calitatea de conferință științifică a evenimentului impunea rigori de timp și de calitate, a căror respectare este  obligatory; evenimentul a fost amânat de 3 ori. Există proceduri specifice de achiziție asociate acestor 3 iterații. 
R</t>
    </r>
    <r>
      <rPr>
        <b/>
        <sz val="12"/>
        <rFont val="Calibri"/>
        <family val="2"/>
        <scheme val="minor"/>
      </rPr>
      <t>ezultate A5.2.-5.2.1.</t>
    </r>
    <r>
      <rPr>
        <sz val="12"/>
        <rFont val="Calibri"/>
        <family val="2"/>
        <scheme val="minor"/>
      </rPr>
      <t xml:space="preserve">-Cadrul necesar operaţionalizării mecanismului institutional al mentoratului de carieră didactică în învăţământul preuniversitar, asigurat la nivelul Centrelor de Formare pt Cariera Didactica CFCD din cadrul universităţilor partenere prin -proceduri metodologice create, de interconectare a tuturor actorilor implicaţi în mecanismul instituţional al mentoratului de cariera didactica în învaţamântul preuniversitar. 
</t>
    </r>
    <r>
      <rPr>
        <b/>
        <sz val="12"/>
        <rFont val="Calibri"/>
        <family val="2"/>
        <scheme val="minor"/>
      </rPr>
      <t>5.2.2.</t>
    </r>
    <r>
      <rPr>
        <sz val="12"/>
        <rFont val="Calibri"/>
        <family val="2"/>
        <scheme val="minor"/>
      </rPr>
      <t xml:space="preserve">-Cadrul necesar operaţionalizării mecanismului institutional al mentoratului de carieră didactică, la nivelul Centrelor de Formare pt Cariera Didactica CFCD din cadrul universităţilor partenere, organizat adecvat, prin: a) proceduri si sisteme create, pentru a permite interconectarea tuturor actorilor implicaţi în mecanismul instituţional al mentoratului de cariera didactica în învaţamântul preuniversitar; b) 4 Centre de formare din cadrul universităţilor partenere, amenajate şi dotate corespunzător; c) 2 programe de formare/ educatie dedicate membrilor echipelor de implementare, cu scopul actualizarii pregătirii teoretice si practice la nivelul existent in universitatile europene de referinta in acest domeniu, din care: unul pe tema învăţării în context blended learning 80 persoane si unul pe tema educatiei digitale 80 persoane, inclusiv de la solicitant si parteneri: Program de formare în domeniul educației digitale-Navigatorii digitali: dezvoltarea competențelor și a bunăstării pentru profesionistii din învățământul superior și Program de formare pe tema învățării în context blended learning: E-learning 101: dezvoltarea competențelor pedagogice de bază pentru instruirea online.
</t>
    </r>
    <r>
      <rPr>
        <b/>
        <sz val="12"/>
        <rFont val="Calibri"/>
        <family val="2"/>
        <scheme val="minor"/>
      </rPr>
      <t>Rezultate A5.3.</t>
    </r>
    <r>
      <rPr>
        <sz val="12"/>
        <rFont val="Calibri"/>
        <family val="2"/>
        <scheme val="minor"/>
      </rPr>
      <t xml:space="preserve"> 
</t>
    </r>
    <r>
      <rPr>
        <b/>
        <sz val="12"/>
        <rFont val="Calibri"/>
        <family val="2"/>
        <scheme val="minor"/>
      </rPr>
      <t>5.3.1.</t>
    </r>
    <r>
      <rPr>
        <sz val="12"/>
        <rFont val="Calibri"/>
        <family val="2"/>
        <scheme val="minor"/>
      </rPr>
      <t xml:space="preserve">-Proceduri metodologice create, de interconectare a tuturor actorilor implicaţi în mecanismul instituţional al mentoratului de cariera didactica în învaţamântul preuniversitar: Ghid pentru specialiști în dezvoltare informatică, Plan de sustenabilitate, Modificări legislative-preluate în Legea nr. 198/2023, în Legea nr. 199/2023 și în legislația subsecventă.      
</t>
    </r>
    <r>
      <rPr>
        <b/>
        <sz val="12"/>
        <rFont val="Calibri"/>
        <family val="2"/>
        <scheme val="minor"/>
      </rPr>
      <t>5.3.2.</t>
    </r>
    <r>
      <rPr>
        <sz val="12"/>
        <rFont val="Calibri"/>
        <family val="2"/>
        <scheme val="minor"/>
      </rPr>
      <t xml:space="preserve">-Cadrul necesar operaţionalizării mecanismului institutional al mentoratului de carieră didactică, la nivelul la nivelul Centrelor de Tutorat Didactic-CTD pilot, organizat adecvat prin: a) proceduri si sisteme create, pentru a permite interconectarea tuturor actorilor implicaţi în mecanismul instituţional al mentoratului de cariera didactica în învaţamântul preuniversitar: Ghid de proceduri pentru Casa Corpului Didactic/Centrul pentru Carieră Didactică;b) 11 Centre de tutorat–pilot organizate adecvat desfăşurării activităţii de mentorat didactic-spații amenajate si dotate corespunzator la sediile partenerilor P5-P15-conf. achizițiilor realizate.
</t>
    </r>
    <r>
      <rPr>
        <b/>
        <sz val="12"/>
        <rFont val="Calibri"/>
        <family val="2"/>
        <scheme val="minor"/>
      </rPr>
      <t xml:space="preserve">Rezultate 5.4. </t>
    </r>
    <r>
      <rPr>
        <sz val="12"/>
        <rFont val="Calibri"/>
        <family val="2"/>
        <scheme val="minor"/>
      </rPr>
      <t xml:space="preserve">
</t>
    </r>
    <r>
      <rPr>
        <b/>
        <sz val="12"/>
        <rFont val="Calibri"/>
        <family val="2"/>
        <scheme val="minor"/>
      </rPr>
      <t>5.4.1.-</t>
    </r>
    <r>
      <rPr>
        <sz val="12"/>
        <rFont val="Calibri"/>
        <family val="2"/>
        <scheme val="minor"/>
      </rPr>
      <t xml:space="preserve">proceduri metodologice create în vederea interconectării tuturor actorilor implicaţi în mecanismul instituţional al mentoratului de cariera didactica în învaţamântul preuniversitar: OM nr. 4.223/06.07.2022 privind organizarea și desfășurarea activităților de suport didactic și metodic precum și a celor de mentorat didactic în unitățile de învățământ componente ale bazelor de practică pedagogică în anul școlar 2022-2023; OM nr. 4.523/10.08.2022 privind aprobarea componenței rețelei naționale a școlilor de aplicație pentru anul școlar 2022-2023, OM nr. 5.041/10.07.2023-pentru anul școlar 2023-2024 și OM nr. 5.957/ 13.08.2024-pentru anul școlar 2024-2025.
</t>
    </r>
    <r>
      <rPr>
        <b/>
        <sz val="12"/>
        <rFont val="Calibri"/>
        <family val="2"/>
        <scheme val="minor"/>
      </rPr>
      <t>5.4.2.</t>
    </r>
    <r>
      <rPr>
        <sz val="12"/>
        <rFont val="Calibri"/>
        <family val="2"/>
        <scheme val="minor"/>
      </rPr>
      <t xml:space="preserve">-a) proceduri si sisteme create, pentru a permite interconectarea tuturor actorilor implicaţi în mecanismul instituţional al mentoratului de cariera didactica în învaţamântul preuniversitar: Ghid de practică pedagogică, Ghidul mentorului, Ghid de proceduri pentru Baze de Practică Pedagogică (BPP)/Școli de aplicație; OM nr. 6464/02.10.2023 pentru modificarea și completarea OM nr. 6.173/28.10.2022, privind constituirea Corpului național de profesori mentori din învățământul preuniversitar și înființarea Registrului național al profesorilor mentori din învățământul preuniversitar;
b) 100 baze de practica pedagogica (BPP) organizate adecvat desfăşurării activităţii de mentorat didactic, stagiilor practice pedagogice şi organizării programelor de formare în sistem blended-learning/online, la nivelul comunităţii de învăţare: Nota ME nr. 22/POCU_146587/8.06.2021 privind avizarea listei BPP-unități de învățământ preuniversitar care vor funcționa cu statut de consorții școlare pentru practica pedagogică și pentru mentoratul didactic; OM nr. 3654/12.04.2021 privind înființarea, organizarea și funcționarea Bazelor de practică pedagogică (BPP).
</t>
    </r>
    <r>
      <rPr>
        <b/>
        <sz val="12"/>
        <rFont val="Calibri"/>
        <family val="2"/>
        <scheme val="minor"/>
      </rPr>
      <t xml:space="preserve">Rezultate A6.1 </t>
    </r>
    <r>
      <rPr>
        <sz val="12"/>
        <rFont val="Calibri"/>
        <family val="2"/>
        <scheme val="minor"/>
      </rPr>
      <t xml:space="preserve">
</t>
    </r>
    <r>
      <rPr>
        <b/>
        <sz val="12"/>
        <rFont val="Calibri"/>
        <family val="2"/>
        <scheme val="minor"/>
      </rPr>
      <t>6.1.1.-6.1.1.1.</t>
    </r>
    <r>
      <rPr>
        <sz val="12"/>
        <rFont val="Calibri"/>
        <family val="2"/>
        <scheme val="minor"/>
      </rPr>
      <t xml:space="preserve">-1 Corp de experti in domeniul mentoratului de cariera didactica-42 experti, selectati de P1-P4; 
</t>
    </r>
    <r>
      <rPr>
        <b/>
        <sz val="12"/>
        <rFont val="Calibri"/>
        <family val="2"/>
        <scheme val="minor"/>
      </rPr>
      <t>6.1.1.2.</t>
    </r>
    <r>
      <rPr>
        <sz val="12"/>
        <rFont val="Calibri"/>
        <family val="2"/>
        <scheme val="minor"/>
      </rPr>
      <t xml:space="preserve">-a) 1 program de mobilitate realizat, in domeniul mentoratului de cariera didactică, organizat și desfășurat de P1-ULBS: Mobilitate studiu-Universitatea Roma Tre, Roma, Italia (17-13.09.2023); 
b) 5 programe de e-mobilitate, in domeniul mentoratului de cariera didactică, organizate și desfășurate în sistem online:  prezentarea mentoratului în sistemul de învățământ din Germania (14.06.2021), din Italia (08.07.2021), din Israel (26.07.2021), din Spania (05.08.2021), din Danemarca (12.08.2021). 
</t>
    </r>
    <r>
      <rPr>
        <b/>
        <sz val="12"/>
        <rFont val="Calibri"/>
        <family val="2"/>
        <scheme val="minor"/>
      </rPr>
      <t>6.1.2</t>
    </r>
    <r>
      <rPr>
        <sz val="12"/>
        <rFont val="Calibri"/>
        <family val="2"/>
        <scheme val="minor"/>
      </rPr>
      <t xml:space="preserve">.-1 program de formare profesionala continuă in domeniul mentoratului de cariera didactica, de tip formare de formatori-Programul tip 1, elaborat de catre P1-P4-furnizori: -4 programe PROF I-Mentorat de carieră didactică, acreditate prin OM nr. 4618/11.08.2021.
</t>
    </r>
    <r>
      <rPr>
        <b/>
        <sz val="12"/>
        <rFont val="Calibri"/>
        <family val="2"/>
        <scheme val="minor"/>
      </rPr>
      <t>6.1.3.</t>
    </r>
    <r>
      <rPr>
        <sz val="12"/>
        <rFont val="Calibri"/>
        <family val="2"/>
        <scheme val="minor"/>
      </rPr>
      <t xml:space="preserve">-1 program de formare profesională continua in domeniul mentoratului de cariera didactică tip formare de formatori-Program tip 1, implementat de P1-P4-furnizori, cu min 611 persoane selectate, in principal din bazele de practica pedagogica-BPP din care min. 564 de persoane certificate (conf. cererii de finanțare).
Rezultate finale în cadrul proiectului: 1484 persoane selectate, in principal din BPP, înscrise la cele 4 programe PROF I, implementate de P1-P4; 1450 persoane certificate în cele 4 programe PROF I, implementate de P1-P4.
</t>
    </r>
    <r>
      <rPr>
        <b/>
        <sz val="12"/>
        <rFont val="Calibri"/>
        <family val="2"/>
        <scheme val="minor"/>
      </rPr>
      <t>6.1.4.</t>
    </r>
    <r>
      <rPr>
        <sz val="12"/>
        <rFont val="Calibri"/>
        <family val="2"/>
        <scheme val="minor"/>
      </rPr>
      <t xml:space="preserve">-1 Corp de formatori in domeniul mentoratului de cariera didactica, totalizand min. 564 de personae (conform cererii de finanțare), in principal din BPP: Registrul național al formatorilor din învățământul preuniversitar înființat și Corpul național de formatori în domeniul mentoratului de carieră didactică din învățământul preuniversitar constituit conform OM nr. 6177/31.10.2022; Nota nr. 5231/DGMRURS/620/POCU_146587/09.11.2022 de aprobare a Componenței nominale a Corpului național de formatori în domeniul mentoratului de carieră didactică din învățământul preuniversitar (CNFMCD), actualizată prin Nota nr. 813/DGMRURS/1132/POCU_146587/12.04.2023; Corpul național de profesori mentori din învățământul preuniversitar înscris în Registrul național al profesorilor mentori din învățământul preuniversitar, constituit conform OM nr. 6173/28.10.2022; Componența nominală a CNPM actualizată prin Nota nr. 1515/DGMRURS/03.07.2024.
</t>
    </r>
    <r>
      <rPr>
        <b/>
        <sz val="12"/>
        <rFont val="Calibri"/>
        <family val="2"/>
        <scheme val="minor"/>
      </rPr>
      <t>6.1.5.-6.1.5.1</t>
    </r>
    <r>
      <rPr>
        <sz val="12"/>
        <rFont val="Calibri"/>
        <family val="2"/>
        <scheme val="minor"/>
      </rPr>
      <t xml:space="preserve">.-1 program de mobilitate realizat, in domeniul digitalizarii procesului de invatare, organizat și desfășurat de P1 – ULBS: Mobilitate studiu-Ministerul Educației Catalonia, Departamentul de Educație, Barcelona, Spania, desfășurată în perioada 15-21.10.2023; 
</t>
    </r>
    <r>
      <rPr>
        <b/>
        <sz val="12"/>
        <rFont val="Calibri"/>
        <family val="2"/>
        <scheme val="minor"/>
      </rPr>
      <t>6.1.5.2.</t>
    </r>
    <r>
      <rPr>
        <sz val="12"/>
        <rFont val="Calibri"/>
        <family val="2"/>
        <scheme val="minor"/>
      </rPr>
      <t xml:space="preserve">-5 programe de e-mobilitate, organizate și desfășurate în sistem online: Prezentarea sistemului actual de formare al mentorilor din America, NC State University (10.09.2021); Peer-Mentoring în Marea Britanie și Canada University of Calgary, Canada (30.09.2021); Importanța persoanei în procesul de mentorat Universidad Isabel I, Spain (18.10.2021); Mentoratul în școlile din Cehia, Facultatea de Arte, Departmentul de Științe ale Educației (22.10.2021); Mentoratul în Germania, Universitatea Potsdam (08.11.2021).
</t>
    </r>
    <r>
      <rPr>
        <b/>
        <sz val="12"/>
        <rFont val="Calibri"/>
        <family val="2"/>
        <scheme val="minor"/>
      </rPr>
      <t>6.1.6.</t>
    </r>
    <r>
      <rPr>
        <sz val="12"/>
        <rFont val="Calibri"/>
        <family val="2"/>
        <scheme val="minor"/>
      </rPr>
      <t xml:space="preserve">-Conform cererii de finanțare: min. 1 program de formare a profesorilor-mentori, coordonatori de practica pedagogica si/sau de formare continua in sistem de mentorat-Programul tip 2-elaborat de P1-P4-furnizori, acreditat potrivit metodologiei specifice Ministerului Educatiei, implementat de P1-P4-furnizori: min 600 persoane din categoria personal didactic din invățământul preuniversitar din BPP, pe arii curiiculare/domenii, care vor fi formate ca profesori-mentori de practica pedagogica, din care min 500 persoane certificate. 
Rezultate finale în cadrul proiectului: 4 programe PROF II-Mentorat de practică pedagogică, acreditate conf. OM nr. 4618/11.08.2021; 1320 persoane formate în cele 4 Programe tip 2-PROF II (implementate de P1-P4) selectate din categoria personal didactic din invățământul preuniversitar din BPP, pe arii curiiculare/domenii, formate ca profesori-mentori de practica pedagogica; 1271 persoane certificate care au finalizat cele 4 Programe tip 2-PROF II; 4 programe PROF-Acces în mentoratul didactic-prin care se va asigura sustenabilitatea proiectului, având ca furnizori P1-P4, acreditate prin OM nr. 6870 din 21.12.2023.
</t>
    </r>
    <r>
      <rPr>
        <b/>
        <sz val="12"/>
        <rFont val="Calibri"/>
        <family val="2"/>
        <scheme val="minor"/>
      </rPr>
      <t>6.1.7.</t>
    </r>
    <r>
      <rPr>
        <sz val="12"/>
        <rFont val="Calibri"/>
        <family val="2"/>
        <scheme val="minor"/>
      </rPr>
      <t xml:space="preserve">-1 volum de curs aferent programului de formare profesionala continua in domeniul mentoratului de cariera didactica, de tip formare de formatori-PROF I (Mentorat de cariera didactica); 
</t>
    </r>
    <r>
      <rPr>
        <b/>
        <sz val="12"/>
        <rFont val="Calibri"/>
        <family val="2"/>
        <scheme val="minor"/>
      </rPr>
      <t>6.1.8.</t>
    </r>
    <r>
      <rPr>
        <sz val="12"/>
        <rFont val="Calibri"/>
        <family val="2"/>
        <scheme val="minor"/>
      </rPr>
      <t xml:space="preserve">-1 volum de curs aferent programului de formare a profesorilor-mentori, coordonatori de practica pedagogica si/sau de formare continua in sistem de mentorat-PROF II (Mentorat de practica pedagogica).
</t>
    </r>
    <r>
      <rPr>
        <b/>
        <sz val="12"/>
        <rFont val="Calibri"/>
        <family val="2"/>
        <scheme val="minor"/>
      </rPr>
      <t>Rezultate A6.2.-6.2.1.</t>
    </r>
    <r>
      <rPr>
        <sz val="12"/>
        <rFont val="Calibri"/>
        <family val="2"/>
        <scheme val="minor"/>
      </rPr>
      <t xml:space="preserve">-Conf. cererii de finanțare: min. 1 program de formare a mentorului de carieră didactică-Programul tip 3, elaborat de catre partener/parteneri, acreditat de către ME, implementat de către fiecare CCD partener în proiect, în calitate de furnizor-min 7000 persoane formate. Rezultate finale în cadrul proiectului: 11 programe tip 3-PROF III-Management educațional în context mentoral, acreditate conform OM nr. 4740/19.08.2022, furnizori P5-P15; 11 programe PROF-Evoluție în mentoratul didactic, acreditate conform OM nr. 6870/21.12.2023, în vederea asigurării sustenabilității; 8728 persoane formate (din care 8294 persoane certificate), din care, 4246 persoane formate, din categoria personal didactic din învaţamântul preuniversitar (din care 3814 persoane certificate); 4482 persoane formate din echipa manageriala la nivelul scolii, inclusiv manageri școlari, din care 4480 persoane certificate; Strategia de organizare și desfășurare a activităților de formare Nr. 811/PROF/20.01.2023-actualizată la data 26.01.2023-în cadrul programelor pentru dezvoltare profesională continuă acreditate PROF III și PROF IV; Ghid metodologic PROF III.
</t>
    </r>
    <r>
      <rPr>
        <b/>
        <sz val="12"/>
        <rFont val="Calibri"/>
        <family val="2"/>
        <scheme val="minor"/>
      </rPr>
      <t>6.2.2.</t>
    </r>
    <r>
      <rPr>
        <sz val="12"/>
        <rFont val="Calibri"/>
        <family val="2"/>
        <scheme val="minor"/>
      </rPr>
      <t xml:space="preserve">-Program/programe de formare elaborate, acreditate, organizate şi implementate în sistem mentoral, la nivelul comunităţii de învăţare-tip 4 pentru personalul didactic preuniversitar, pe arii curriculare/domenii-min 20.000 persoane din categoria personal didactic din învaţamântul preuniversitar, formate pe arii curriculare/domenii, din care minimum 18.000 persoane certificate (conf. cererii de finanțare). Rezultate finale în cadrul proiectului: 11 programe PROF IV-Coaching în procesul de predare-învățare-evaluare în context blended-learning acreditate conf. OM nr. 4740/19.08.2022, având ca furnizori P5-P15; 21.888 persoane selectate, formate, din categoria personal didactic din învaţamântul preuniversitar, din care 20.987 persoane certificate; Raport final formare-PROF I, PROF II, PROF III, PROF IV;Ghid de bune practici PROF III;Ghid de bune practici PROF IV; Ghid metodologic PROF IV.
</t>
    </r>
    <r>
      <rPr>
        <b/>
        <sz val="12"/>
        <rFont val="Calibri"/>
        <family val="2"/>
        <scheme val="minor"/>
      </rPr>
      <t>6.2.3.</t>
    </r>
    <r>
      <rPr>
        <sz val="12"/>
        <rFont val="Calibri"/>
        <family val="2"/>
        <scheme val="minor"/>
      </rPr>
      <t xml:space="preserve">-11 ateliere de lucru, organizate şi desfăşurate, în perioada 12-16.12.2022, în sistem blended-learning, regional, de ME-P0, prin CCD partenere şi prin BPP aferente regiunii, pentru crearea cadrului operațional privind profesionalizarea în cariera didactică, prin mentorat; Metodologia de organizare și desfășurare a atelierelor de lucru-PROF III și PROF IV- dec. 2022, aprobată cu nr. 667/146587_POCU/29.11.2022.
</t>
    </r>
    <r>
      <rPr>
        <b/>
        <sz val="12"/>
        <rFont val="Calibri"/>
        <family val="2"/>
        <scheme val="minor"/>
      </rPr>
      <t>Rezultate A6.3.</t>
    </r>
    <r>
      <rPr>
        <sz val="12"/>
        <rFont val="Calibri"/>
        <family val="2"/>
        <scheme val="minor"/>
      </rPr>
      <t xml:space="preserve">-1 Laborator mentoral de studiu al învăţării Blended-learning şi Visible Learning-VL, înfiinţat la P1-ULBS: 
-Documentație înființare Laborator mentoral de studiu al învățării Blended-learning și Visible Learning-VL, P1-ULBS (aprobată în Consiliul de administratie si Senatul P1); Laborator Mentoral de Studiu al Învățării-Blended Learning (LM)-structură instituțională constituită în cadrul Centrului de Cercetare și Analiză Psihopedagogică din cadrul DPPD al Universității „Lucian Blaga” din Sibiu-P1, pentru a sprijini dezvoltarea profesională, personală și socială a cadrelor didactice din România, prin (e-)mentorat; Workshopuri organizate și desfășurate în sistem online:-Mentorat și metacogniție-referențiale teoretice și implicații practice (31.05.2023); Activizarea în mentoratul educațional. Ce? De ce? Cum? (21.06.2023); Mentorat în formarea inițială și continuă în Spania-experiențe și proiecte viitoare (26.07.2023); Gândire și simțire. Metacogniție și competențe socio-emoționale în mentoratul eficient (09.08.2023); Mentoratul didactic de stagiatură/inserție profesională. Analiza nevoilor de formare ale profesorilor debutanți (28.09.2023).
</t>
    </r>
    <r>
      <rPr>
        <b/>
        <sz val="12"/>
        <rFont val="Calibri"/>
        <family val="2"/>
        <scheme val="minor"/>
      </rPr>
      <t>Rezultate A7.1.</t>
    </r>
    <r>
      <rPr>
        <sz val="12"/>
        <rFont val="Calibri"/>
        <family val="2"/>
        <scheme val="minor"/>
      </rPr>
      <t>-a) 2 x conferinte ale proiectului (de lansare si incheiere) organizate și comunicate de presa in media online: Conferință de presă privind demararea proiectului (06.05.2021); Apariții și intervenții media, publicații ale CE în care este prezentată experienta proiectului PROF; Conferința de finalizare a proiectului (21.12.2023); b) 1 x website de prezentare a proiectului, dezvoltat si actualizat periodic pe parcursul implementarii proiectului-https://www.eprof.ro/; c) 16 x roll-up-uri amplasate la sediile solicitantului și ale partenerilor.</t>
    </r>
  </si>
  <si>
    <r>
      <t>Obiectivul general:</t>
    </r>
    <r>
      <rPr>
        <i/>
        <sz val="14"/>
        <rFont val="Calibri"/>
        <family val="2"/>
        <scheme val="minor"/>
      </rPr>
      <t xml:space="preserve"> </t>
    </r>
    <r>
      <rPr>
        <sz val="14"/>
        <rFont val="Calibri"/>
        <family val="2"/>
        <scheme val="minor"/>
      </rPr>
      <t>Prevenirea părăsirii timpurii a școlii prin măsuri sistemice de creșterea accesului la experiențe de învățare ale</t>
    </r>
    <r>
      <rPr>
        <i/>
        <sz val="14"/>
        <rFont val="Calibri"/>
        <family val="2"/>
        <scheme val="minor"/>
      </rPr>
      <t xml:space="preserve"> </t>
    </r>
    <r>
      <rPr>
        <sz val="14"/>
        <rFont val="Calibri"/>
        <family val="2"/>
        <scheme val="minor"/>
      </rPr>
      <t>elevilor din învățământul preuniversitar primar și gimnazial</t>
    </r>
    <r>
      <rPr>
        <b/>
        <i/>
        <sz val="14"/>
        <rFont val="Calibri"/>
        <family val="2"/>
        <scheme val="minor"/>
      </rPr>
      <t xml:space="preserve">; Obiectiv specific: </t>
    </r>
    <r>
      <rPr>
        <sz val="14"/>
        <rFont val="Calibri"/>
        <family val="2"/>
        <scheme val="minor"/>
      </rPr>
      <t>Imbunătățirea competențelor de bază  a minimum 168 000 elevi din ciclul primar și gimnazial, prin participarea la activitati de învățare remedială timp de 7 luni, pe parcursul semestrului al II lea al anului școlar 2020-2021</t>
    </r>
  </si>
  <si>
    <t>2018 - 31.12.2025/
Finalizat - nefuncțional</t>
  </si>
  <si>
    <t>Va fi asigurată infrastructura educațională pentru învatamântul preșcolar, respectiv 61 unități de învățământ construite și dotate corespunzător procesului educațional;
Vor beneficia de infrastructură educațională reabilitată și modernizată/construită un număr de 3376 copii participanți la procesul educațional.</t>
  </si>
  <si>
    <t>Va fi asigurată infrastructura educațională pentru învatamântul școlar, respectiv 66 unități de învățământ construite și dotate corespunzător procesului educațional;
Vor beneficia de infrastructură educațională reabilitată și modernizată/construită un număr de 17190 elevi participanți la procesul educațional.</t>
  </si>
  <si>
    <t>2018 - 31.12.2024/
Finalizat</t>
  </si>
  <si>
    <t>2018 - 30.06.2020/
Finalizat</t>
  </si>
  <si>
    <t>Obiectivele proiectului sunt: dezvoltarea infrastructurii școlare prin construirea de clădiri noi pentru 399 grădinițe care funcționează în clădiri ce nu mai prezintă siguranță în exploatare, în clădiri ce fac obiectul retrocedărilor sau în spații inadecvate pentru acest tip de educație şi dotarea cu mobilier a acestora, precum și creșterea calității educației preșcolare prin formarea cadrelor didactice și dotarea cu materiale educaționale</t>
  </si>
  <si>
    <r>
      <t xml:space="preserve">COD SMIS 114975 - </t>
    </r>
    <r>
      <rPr>
        <i/>
        <sz val="14"/>
        <rFont val="Calibri"/>
        <family val="2"/>
        <scheme val="minor"/>
      </rPr>
      <t>Sprijin pentru achiziționarea de servicii complete de semnătură electronică, cu o valabilitate de 3 ani,  pentru personalul OI POCU MEN implicat în gestionarea POCU 2014-2020 CODSMIS 114975</t>
    </r>
  </si>
  <si>
    <r>
      <t xml:space="preserve">COD SMIS 115716- </t>
    </r>
    <r>
      <rPr>
        <i/>
        <sz val="14"/>
        <rFont val="Calibri"/>
        <family val="2"/>
        <scheme val="minor"/>
      </rPr>
      <t>Sprijin pentru finanțarea cheltuielilor cu salariile personalului din cadrul Unităților Regionale ale OI POCU MEN, efectuate în perioada ianuarie 2016 – martie 2017</t>
    </r>
  </si>
  <si>
    <r>
      <t xml:space="preserve">COD SMIS 115718- </t>
    </r>
    <r>
      <rPr>
        <i/>
        <sz val="14"/>
        <rFont val="Calibri"/>
        <family val="2"/>
        <scheme val="minor"/>
      </rPr>
      <t>Sprijin pentru finanțarea cheltuielilor de personal efectuate în perioada ianuarie 2016 - martie 2017 pentru personalul OI POCU MEN implicat în gestionarea POSDRU</t>
    </r>
  </si>
  <si>
    <r>
      <t xml:space="preserve">COD SMIS  115891 - </t>
    </r>
    <r>
      <rPr>
        <i/>
        <sz val="14"/>
        <rFont val="Calibri"/>
        <family val="2"/>
        <scheme val="minor"/>
      </rPr>
      <t>OI POCU: Servicii de curierat necesare activitatii de implementare POCU</t>
    </r>
  </si>
  <si>
    <r>
      <t xml:space="preserve">COD SMIS  115892 - </t>
    </r>
    <r>
      <rPr>
        <i/>
        <sz val="14"/>
        <rFont val="Calibri"/>
        <family val="2"/>
        <scheme val="minor"/>
      </rPr>
      <t>Sprijin logistic pentru funcționarea OI POCU MEN - papetarie si birotica</t>
    </r>
  </si>
  <si>
    <r>
      <t xml:space="preserve">COD SMIS 115893 - </t>
    </r>
    <r>
      <rPr>
        <i/>
        <sz val="14"/>
        <rFont val="Calibri"/>
        <family val="2"/>
        <scheme val="minor"/>
      </rPr>
      <t>Asigurarea consumabilelor pentru multifuncţionalele şi imprimantele aflate în gestiunea OI POCU MEN</t>
    </r>
  </si>
  <si>
    <r>
      <t xml:space="preserve">COD SMIS 116015 - </t>
    </r>
    <r>
      <rPr>
        <i/>
        <sz val="14"/>
        <rFont val="Calibri"/>
        <family val="2"/>
        <scheme val="minor"/>
      </rPr>
      <t>Sprijin acordat Directiei OI POCU MEN pentru achizitia de echipamente si sisteme TIC necesare activitatii de implementare a POCU 2014-2020</t>
    </r>
  </si>
  <si>
    <t>Obiectivul general al prezentului proiect este îmbunătăţirea capacităţii Organismului Intermediar pentru Programul Operaţional Capital
Uman, Direcţie în cadrul Ministerului Educaţiei Naţionale, denumită în continuare OI POCU MEN, de a gestiona şi implementa în mod
eficient şi eficace programul operaţional POCU 2014-2020. Astfel, obiectivul general constă în sprijin logistic acordat OI POCU MEN în
vederea asigurării condiţiilor optime pentru îndeplinirea activităţilor specifice instituţiei, conform Acordului de delegare atribuţii</t>
  </si>
  <si>
    <r>
      <t xml:space="preserve">COD SMIS 121068 - </t>
    </r>
    <r>
      <rPr>
        <i/>
        <sz val="14"/>
        <rFont val="Calibri"/>
        <family val="2"/>
        <scheme val="minor"/>
      </rPr>
      <t>Închiriere spațiu pentru activitatea OI POCU MEN</t>
    </r>
  </si>
  <si>
    <r>
      <t>COD SMIS 123704 -</t>
    </r>
    <r>
      <rPr>
        <i/>
        <sz val="14"/>
        <rFont val="Calibri"/>
        <family val="2"/>
        <scheme val="minor"/>
      </rPr>
      <t xml:space="preserve"> Sprijin pentru decontarea salariilor personalului subordonat OI POCU</t>
    </r>
  </si>
  <si>
    <r>
      <t xml:space="preserve">COD SMIS 126143 - </t>
    </r>
    <r>
      <rPr>
        <i/>
        <sz val="14"/>
        <rFont val="Calibri"/>
        <family val="2"/>
        <scheme val="minor"/>
      </rPr>
      <t>OI POCU: Sprijin pentru arhivarea documentelor rezultate din implementarea POSDRU 2007-2013</t>
    </r>
  </si>
  <si>
    <r>
      <t xml:space="preserve">COD SMIS 129197 - </t>
    </r>
    <r>
      <rPr>
        <i/>
        <sz val="14"/>
        <rFont val="Calibri"/>
        <family val="2"/>
        <scheme val="minor"/>
      </rPr>
      <t>OI POCU: Sprijin pentru angajare personal contractual in afara organigramei MEN</t>
    </r>
  </si>
  <si>
    <r>
      <t>COD SMIS 129537 -</t>
    </r>
    <r>
      <rPr>
        <i/>
        <sz val="14"/>
        <rFont val="Calibri"/>
        <family val="2"/>
        <scheme val="minor"/>
      </rPr>
      <t xml:space="preserve"> OI POCU: Sprijin pentru finanțarea cheltuielilor de personal din perioada ianuarie 2019 - decembrie 2023</t>
    </r>
  </si>
  <si>
    <r>
      <t xml:space="preserve">COD SMIS 129564 - </t>
    </r>
    <r>
      <rPr>
        <i/>
        <sz val="14"/>
        <rFont val="Calibri"/>
        <family val="2"/>
        <scheme val="minor"/>
      </rPr>
      <t>OI POCU: Sprijin pentru achizitia de soft legislativ pentru imbunatatirea activitatii de gestiune POCU</t>
    </r>
  </si>
  <si>
    <r>
      <t xml:space="preserve">COD SMIS 129695 - </t>
    </r>
    <r>
      <rPr>
        <i/>
        <sz val="14"/>
        <rFont val="Calibri"/>
        <family val="2"/>
        <scheme val="minor"/>
      </rPr>
      <t>OI POCU: Sprijin logistic pentru derularea activitatilor de gestiune POCU 2014-2020 - dotare birouri</t>
    </r>
  </si>
  <si>
    <r>
      <t>COD SMIS 134308</t>
    </r>
    <r>
      <rPr>
        <i/>
        <sz val="14"/>
        <rFont val="Calibri"/>
        <family val="2"/>
        <scheme val="minor"/>
      </rPr>
      <t xml:space="preserve"> -  Continuarea sprijinului logistic pentru funcționarea OI POCU MEC - birotică, papetărie, produse de curățenie și de îngrijire personală</t>
    </r>
  </si>
  <si>
    <r>
      <t>COD SMIS 136061 -</t>
    </r>
    <r>
      <rPr>
        <i/>
        <sz val="14"/>
        <rFont val="Calibri"/>
        <family val="2"/>
        <scheme val="minor"/>
      </rPr>
      <t xml:space="preserve"> Continuarea sprijinului acordat Directiei OI POCU MEC pentru achziția de servicii complete de semnatură electronică</t>
    </r>
  </si>
  <si>
    <r>
      <t xml:space="preserve">COD SMIS 150099 - </t>
    </r>
    <r>
      <rPr>
        <i/>
        <sz val="14"/>
        <rFont val="Calibri"/>
        <family val="2"/>
        <scheme val="minor"/>
      </rPr>
      <t>Sprijin acordat Directiei OI POCU pentru organizarea vizitelor monitorizare si verificare a proiectelor POCU 2014-2020</t>
    </r>
  </si>
  <si>
    <r>
      <t xml:space="preserve">COD SMIS 152287 </t>
    </r>
    <r>
      <rPr>
        <i/>
        <sz val="14"/>
        <rFont val="Calibri"/>
        <family val="2"/>
        <scheme val="minor"/>
      </rPr>
      <t>- OI POCU: Sprijin pentru achizitia softului IDEEA pentru imbunatatirea activitatii de verificare POCU</t>
    </r>
  </si>
  <si>
    <r>
      <rPr>
        <sz val="14"/>
        <rFont val="Calibri"/>
        <family val="2"/>
        <scheme val="minor"/>
      </rPr>
      <t>COD SMIS 152384</t>
    </r>
    <r>
      <rPr>
        <i/>
        <sz val="14"/>
        <rFont val="Calibri"/>
        <family val="2"/>
        <scheme val="minor"/>
      </rPr>
      <t xml:space="preserve"> - OI POCU ME: Sprijin pentru angajare personal contractual in afara organigramei</t>
    </r>
  </si>
  <si>
    <r>
      <t>COD SMIS 153938 - S</t>
    </r>
    <r>
      <rPr>
        <i/>
        <sz val="14"/>
        <rFont val="Calibri"/>
        <family val="2"/>
        <scheme val="minor"/>
      </rPr>
      <t>prijin acordat Directiei OI POCU-Ministerul Educatiei in vederea achizitiei de autoturisme</t>
    </r>
  </si>
  <si>
    <t>17.314.571.40 lei</t>
  </si>
  <si>
    <t>161.245.846 euro</t>
  </si>
  <si>
    <r>
      <rPr>
        <b/>
        <sz val="14"/>
        <rFont val="Calibri"/>
        <family val="2"/>
        <scheme val="minor"/>
      </rPr>
      <t xml:space="preserve">1. </t>
    </r>
    <r>
      <rPr>
        <sz val="14"/>
        <rFont val="Calibri"/>
        <family val="2"/>
        <scheme val="minor"/>
      </rPr>
      <t>diferența dintre valoarea eligibilă contractată și execuția bugetară este reprezentată de cheltuieli neefectuate, valorile contractate fiind valori estimate la scrierea Cererii de finanțare sau cheltuieli nesolicitate la rambursare de către partenerii UAT;</t>
    </r>
    <r>
      <rPr>
        <b/>
        <sz val="14"/>
        <rFont val="Calibri"/>
        <family val="2"/>
        <scheme val="minor"/>
      </rPr>
      <t xml:space="preserve"> 2.</t>
    </r>
    <r>
      <rPr>
        <sz val="14"/>
        <rFont val="Calibri"/>
        <family val="2"/>
        <scheme val="minor"/>
      </rPr>
      <t xml:space="preserve"> Gradul de absorbție la 31.12.2024 nu include Cereri de rambursare depuse și aflate în verificare la OI/AM în valoare de 13.515.408,64 lei.</t>
    </r>
  </si>
  <si>
    <r>
      <rPr>
        <b/>
        <sz val="14"/>
        <rFont val="Calibri"/>
        <family val="2"/>
        <scheme val="minor"/>
      </rPr>
      <t xml:space="preserve">1. </t>
    </r>
    <r>
      <rPr>
        <sz val="14"/>
        <rFont val="Calibri"/>
        <family val="2"/>
        <scheme val="minor"/>
      </rPr>
      <t>diferența dintre valoarea eligibilă contractată și execuția bugetară este reprezentată de cheltuieli neefectuate, valorile contractate fiind valori estimate la scrierea Cererii de finanțare sau cheltuieli nesolicitate la rambursare de către partenerii UAT;</t>
    </r>
    <r>
      <rPr>
        <b/>
        <sz val="14"/>
        <rFont val="Calibri"/>
        <family val="2"/>
        <scheme val="minor"/>
      </rPr>
      <t xml:space="preserve"> 2.</t>
    </r>
    <r>
      <rPr>
        <sz val="14"/>
        <rFont val="Calibri"/>
        <family val="2"/>
        <scheme val="minor"/>
      </rPr>
      <t xml:space="preserve"> Gradul de absorbție la 31.12.2024 nu include Cereri de rambursare depuse și aflate în verificare la OI/AM în valoare de 9.574.490,57 lei.</t>
    </r>
  </si>
  <si>
    <r>
      <rPr>
        <b/>
        <sz val="14"/>
        <rFont val="Calibri"/>
        <family val="2"/>
        <scheme val="minor"/>
      </rPr>
      <t xml:space="preserve">1. </t>
    </r>
    <r>
      <rPr>
        <sz val="14"/>
        <rFont val="Calibri"/>
        <family val="2"/>
        <scheme val="minor"/>
      </rPr>
      <t>diferența dintre valoarea eligibilă contractată și execuția bugetară este reprezentată de cheltuieli neefectuate, valorile contractate fiind valori estimate la scrierea Cererii de finanțare sau cheltuieli nesolicitate la rambursare de către partenerii UAT;</t>
    </r>
    <r>
      <rPr>
        <b/>
        <sz val="14"/>
        <rFont val="Calibri"/>
        <family val="2"/>
        <scheme val="minor"/>
      </rPr>
      <t xml:space="preserve"> 2.</t>
    </r>
    <r>
      <rPr>
        <sz val="14"/>
        <rFont val="Calibri"/>
        <family val="2"/>
        <scheme val="minor"/>
      </rPr>
      <t xml:space="preserve"> Gradul de absorbție la 31.12.2024 nu include Cereri de rambursare depuse și aflate în verificare la OI/AM în valoare de 146.290,21 lei.</t>
    </r>
  </si>
  <si>
    <r>
      <rPr>
        <b/>
        <sz val="14"/>
        <rFont val="Calibri"/>
        <family val="2"/>
        <scheme val="minor"/>
      </rPr>
      <t xml:space="preserve">1. </t>
    </r>
    <r>
      <rPr>
        <sz val="14"/>
        <rFont val="Calibri"/>
        <family val="2"/>
        <scheme val="minor"/>
      </rPr>
      <t>diferența dintre valoarea eligibilă contractată și execuția bugetară este reprezentată de cheltuieli neefectuate, valorile contractate fiind valori estimate la scrierea Cererii de finanțare sau cheltuieli nesolicitate la rambursare de către partenerii UAT;</t>
    </r>
    <r>
      <rPr>
        <b/>
        <sz val="14"/>
        <rFont val="Calibri"/>
        <family val="2"/>
        <scheme val="minor"/>
      </rPr>
      <t xml:space="preserve"> 2.</t>
    </r>
    <r>
      <rPr>
        <sz val="14"/>
        <rFont val="Calibri"/>
        <family val="2"/>
        <scheme val="minor"/>
      </rPr>
      <t xml:space="preserve"> Gradul de absorbție la 31.12.2024 nu include Cereri de rambursare depuse și aflate în verificare la OI/AM în valoare de 14.334.973,97 lei.</t>
    </r>
  </si>
  <si>
    <r>
      <rPr>
        <b/>
        <sz val="14"/>
        <rFont val="Calibri"/>
        <family val="2"/>
        <scheme val="minor"/>
      </rPr>
      <t xml:space="preserve">1. </t>
    </r>
    <r>
      <rPr>
        <sz val="14"/>
        <rFont val="Calibri"/>
        <family val="2"/>
        <scheme val="minor"/>
      </rPr>
      <t>diferența dintre valoarea eligibilă contractată și execuția bugetară este reprezentată de cheltuieli neefectuate, valorile contractate fiind valori estimate la scrierea Cererii de finanțare sau cheltuieli nesolicitate la rambursare de către partenerii UAT;</t>
    </r>
    <r>
      <rPr>
        <b/>
        <sz val="14"/>
        <rFont val="Calibri"/>
        <family val="2"/>
        <scheme val="minor"/>
      </rPr>
      <t xml:space="preserve"> 2.</t>
    </r>
    <r>
      <rPr>
        <sz val="14"/>
        <rFont val="Calibri"/>
        <family val="2"/>
        <scheme val="minor"/>
      </rPr>
      <t xml:space="preserve"> Gradul de absorbție la 31.12.2024 nu include Cereri de rambursare depuse și aflate în verificare la OI/AM în valoare de 6.047.860,37 lei.</t>
    </r>
  </si>
  <si>
    <r>
      <rPr>
        <b/>
        <sz val="14"/>
        <rFont val="Calibri"/>
        <family val="2"/>
        <scheme val="minor"/>
      </rPr>
      <t xml:space="preserve">1. </t>
    </r>
    <r>
      <rPr>
        <sz val="14"/>
        <rFont val="Calibri"/>
        <family val="2"/>
        <scheme val="minor"/>
      </rPr>
      <t>diferența dintre valoarea eligibilă contractată și execuția bugetară este reprezentată de cheltuieli neefectuate, valorile contractate fiind valori estimate la scrierea Cererii de finanțare sau cheltuieli nesolicitate la rambursare de către partenerii UAT;</t>
    </r>
    <r>
      <rPr>
        <b/>
        <sz val="14"/>
        <rFont val="Calibri"/>
        <family val="2"/>
        <scheme val="minor"/>
      </rPr>
      <t xml:space="preserve"> 2.</t>
    </r>
    <r>
      <rPr>
        <sz val="14"/>
        <rFont val="Calibri"/>
        <family val="2"/>
        <scheme val="minor"/>
      </rPr>
      <t xml:space="preserve"> Gradul de absorbție la 31.12.2024 nu include Cereri de rambursare depuse și aflate în verificare la OI/AM în valoare de 6.507.967,03 lei.</t>
    </r>
  </si>
  <si>
    <r>
      <rPr>
        <b/>
        <sz val="14"/>
        <rFont val="Calibri"/>
        <family val="2"/>
        <scheme val="minor"/>
      </rPr>
      <t xml:space="preserve">1. </t>
    </r>
    <r>
      <rPr>
        <sz val="14"/>
        <rFont val="Calibri"/>
        <family val="2"/>
        <scheme val="minor"/>
      </rPr>
      <t>diferența dintre valoarea eligibilă contractată și execuția bugetară este reprezentată de cheltuieli neefectuate, valorile contractate fiind valori estimate la scrierea Cererii de finanțare sau cheltuieli nesolicitate la rambursare de către partenerii UAT;</t>
    </r>
    <r>
      <rPr>
        <b/>
        <sz val="14"/>
        <rFont val="Calibri"/>
        <family val="2"/>
        <scheme val="minor"/>
      </rPr>
      <t xml:space="preserve"> 2.</t>
    </r>
    <r>
      <rPr>
        <sz val="14"/>
        <rFont val="Calibri"/>
        <family val="2"/>
        <scheme val="minor"/>
      </rPr>
      <t xml:space="preserve"> Gradul de absorbție la 31.12.2024 nu include Cereri de rambursare depuse și aflate în verificare la OI/AM în valoare de 8.264.482,12 lei.</t>
    </r>
  </si>
  <si>
    <r>
      <rPr>
        <b/>
        <sz val="14"/>
        <rFont val="Calibri"/>
        <family val="2"/>
        <scheme val="minor"/>
      </rPr>
      <t xml:space="preserve">1. </t>
    </r>
    <r>
      <rPr>
        <sz val="14"/>
        <rFont val="Calibri"/>
        <family val="2"/>
        <scheme val="minor"/>
      </rPr>
      <t>diferența dintre valoarea eligibilă contractată și execuția bugetară este reprezentată de cheltuieli neefectuate, valorile contractate fiind valori estimate la scrierea Cererii de finanțare sau cheltuieli nesolicitate la rambursare de către partenerii UAT;</t>
    </r>
    <r>
      <rPr>
        <b/>
        <sz val="14"/>
        <rFont val="Calibri"/>
        <family val="2"/>
        <scheme val="minor"/>
      </rPr>
      <t xml:space="preserve"> 2.</t>
    </r>
    <r>
      <rPr>
        <sz val="14"/>
        <rFont val="Calibri"/>
        <family val="2"/>
        <scheme val="minor"/>
      </rPr>
      <t xml:space="preserve"> Gradul de absorbție la 31.12.2024 nu include Cereri de rambursare depuse și aflate în verificare la OI/AM în valoare de 6.176.097,78 lei.</t>
    </r>
  </si>
  <si>
    <r>
      <rPr>
        <b/>
        <sz val="14"/>
        <rFont val="Calibri"/>
        <family val="2"/>
        <scheme val="minor"/>
      </rPr>
      <t xml:space="preserve">1. </t>
    </r>
    <r>
      <rPr>
        <sz val="14"/>
        <rFont val="Calibri"/>
        <family val="2"/>
        <scheme val="minor"/>
      </rPr>
      <t>diferența dintre valoarea eligibilă contractată și execuția bugetară este reprezentată de cheltuieli neefectuate, valorile contractate fiind valori estimate la scrierea Cererii de finanțare.</t>
    </r>
  </si>
  <si>
    <r>
      <rPr>
        <b/>
        <sz val="14"/>
        <rFont val="Calibri"/>
        <family val="2"/>
        <scheme val="minor"/>
      </rPr>
      <t xml:space="preserve">1. </t>
    </r>
    <r>
      <rPr>
        <sz val="14"/>
        <rFont val="Calibri"/>
        <family val="2"/>
        <scheme val="minor"/>
      </rPr>
      <t>diferența dintre valoarea eligibilă contractată și execuția bugetară este reprezentată de cheltuieli neefectuate, valorile contractate fiind valori estimate la scrierea Cererii de finanțare sau cheltuieli nesolicitate la rambursare de către partenerii UAT;</t>
    </r>
    <r>
      <rPr>
        <b/>
        <sz val="14"/>
        <rFont val="Calibri"/>
        <family val="2"/>
        <scheme val="minor"/>
      </rPr>
      <t xml:space="preserve"> 2.</t>
    </r>
    <r>
      <rPr>
        <sz val="14"/>
        <rFont val="Calibri"/>
        <family val="2"/>
        <scheme val="minor"/>
      </rPr>
      <t xml:space="preserve"> Gradul de absorbție la 31.12.2024 nu include Cereri de rambursare depuse și aflate în verificare la OI/AM în valoare de 8.216.164,61 lei.</t>
    </r>
  </si>
  <si>
    <t>Refinanțare 2021-2027</t>
  </si>
  <si>
    <t>Rezultate atinse</t>
  </si>
  <si>
    <t>Centralizatorul proiectelor cu finanțare europeană nerambursabilă în care Ministerul Educației și Cercetării are calitatea de beneficiar/partener, în exercițiul financiar 2014-2020</t>
  </si>
  <si>
    <t>Centralizatorul proiectelor cu finanțare externă nerambursabilă în care Ministerul Educației și Cercetării are calitatea de beneficiar/partener</t>
  </si>
  <si>
    <t>Nr. crt.</t>
  </si>
  <si>
    <t>96.890.840,99 lei, din care valoare eligibilă 90.296.495,92 lei (buget eligibil ME 75.679.137,19)</t>
  </si>
  <si>
    <t>67.472.771,07 lei, din care valoare eligibilă 64.040.339,00 lei (buget eligibil ME 52.564.688,32)</t>
  </si>
  <si>
    <t>105.511.769,51 lei, din care valoare eligibilă 82.583.932,68 lei (buget eligibil ME 78.488.070,59)</t>
  </si>
  <si>
    <t>90.489.482,67 lei, din care valoare eligibilă 84.877.027,55 lei (buget eligibil ME 68.753.798,25)</t>
  </si>
  <si>
    <t>64.819.832,5  lei, din care valoare eligibilă 56.853.606,95 lei (buget eligibil ME 48.533.432,66)</t>
  </si>
  <si>
    <t>52.895.169,17 lei, din care valoare eligibilă 50.220.256,11 lei (buget eligibil ME 41.618.707,87)</t>
  </si>
  <si>
    <t>71.895.221,17 lei, din care valoare eligibilă 69.868.586,22 lei (buget eligibil ME 58.652.077,85)</t>
  </si>
  <si>
    <t>48.405.115,55 lei, din care valoare eligibilă 41.535.611,06 lei (buget eligibil ME 34.773.598.54)</t>
  </si>
  <si>
    <t>2.175.569,46 lei, din care valoare eligibilă 2.175.569,46 lei (buget eligibil ME 2.175.569,46)</t>
  </si>
  <si>
    <t>13.026.105,08 lei, din care valoare eligibilă 12.552.410,61 lei (buget eligibil ME 10.771.213,99)</t>
  </si>
  <si>
    <t>2007-2026 
In implementare</t>
  </si>
  <si>
    <t xml:space="preserve">•	S-au finalizat lucrările la 364 grădinițe, după cum urmează:
2013 – 14 grădinițe
2014 – 49 grădinițe
2015 – 43 grădinițe
2016 – 30 grădinițe
2017 – 40 grădinițe
2018 – 19 grădinițe
2019 – 19 grădinițe 
2020 – 38 grădinițe
2021 – 52 grădinițe 
2022 – 39 grădinițe
2023 -   16 gradinite                                                                                                                                                                                                                                                                                     2024  -  5 grădinițe
•Sunt în execuție lucrări 18 de grădinițe;
•Pentru 4 grădinițe a fost finalizată procedura pentru lucrări rest de executat.
•Pentru 2 grădinițe este în curs de derulare procedura pentru lucrări rest de executat.                                                                                                                  •Pentru 11 grădinițe urmează a se lansa procedura pentru lucrări rest de executat.
</t>
  </si>
  <si>
    <t xml:space="preserve"> - </t>
  </si>
  <si>
    <t>Executarea lucrărilor de construcție la cele 22 școli selectate în vederea creării unei infrastructuri moderne, rezistentă la cutremure și alte dezastre naturale și creșterea siguranței în exploatare.                                                                                                                                                                                                                    Până la 31.12.2024:  în execuție lucrări construire la 5 școli din jud. Iași,  în procedură de licitație de execuție lucrări la alte 2 școli, în curs de finalizare a documentațiilor de proiectare pentru restul de 15 școli și au fost montate un număr de 12 școli modulare (provizorii) în care se va desfășura activitatea educațională pe durata construirii noilor școli</t>
  </si>
  <si>
    <t>Executia bugetara pana la data de 31.12.2024           TOTAL</t>
  </si>
  <si>
    <t>Grad de absorbtie  pana la data de 31.12.2024 %</t>
  </si>
  <si>
    <t>Observații</t>
  </si>
  <si>
    <t>Centralizatorul proiectelor cu finanțare europeană rambursabilă în care Ministerul Educației și Cercetării are calitatea de beneficiar/partener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</si>
</sst>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 &quot;lei&quot;;[Red]\-#,##0.00\ &quot;lei&quot;"/>
    <numFmt numFmtId="165" formatCode="#,##0.00\ [$EUR]"/>
  </numFmts>
  <fonts count="20" x14ac:knownFonts="1">
    <font>
      <sz val="11"/>
      <color theme="1"/>
      <name val="Calibri"/>
      <family val="2"/>
      <scheme val="minor"/>
    </font>
    <font>
      <u/>
      <sz val="11"/>
      <color theme="10"/>
      <name val="Calibri"/>
      <family val="2"/>
      <scheme val="minor"/>
    </font>
    <font>
      <sz val="14"/>
      <color theme="1"/>
      <name val="Calibri"/>
      <family val="2"/>
      <scheme val="minor"/>
    </font>
    <font>
      <sz val="14"/>
      <name val="Calibri"/>
      <family val="2"/>
      <scheme val="minor"/>
    </font>
    <font>
      <b/>
      <sz val="14"/>
      <color rgb="FF204D84"/>
      <name val="Calibri"/>
      <family val="2"/>
      <scheme val="minor"/>
    </font>
    <font>
      <b/>
      <sz val="14"/>
      <name val="Calibri"/>
      <family val="2"/>
      <scheme val="minor"/>
    </font>
    <font>
      <b/>
      <sz val="18"/>
      <color theme="1"/>
      <name val="Calibri"/>
      <family val="2"/>
      <scheme val="minor"/>
    </font>
    <font>
      <u/>
      <sz val="14"/>
      <name val="Calibri"/>
      <family val="2"/>
      <scheme val="minor"/>
    </font>
    <font>
      <sz val="11"/>
      <color theme="1"/>
      <name val="Calibri"/>
      <family val="2"/>
      <scheme val="minor"/>
    </font>
    <font>
      <u/>
      <sz val="11"/>
      <name val="Calibri"/>
      <family val="2"/>
      <scheme val="minor"/>
    </font>
    <font>
      <sz val="9"/>
      <color indexed="81"/>
      <name val="Tahoma"/>
      <family val="2"/>
    </font>
    <font>
      <b/>
      <sz val="9"/>
      <color indexed="81"/>
      <name val="Tahoma"/>
      <family val="2"/>
    </font>
    <font>
      <sz val="12"/>
      <name val="Calibri"/>
      <family val="2"/>
      <scheme val="minor"/>
    </font>
    <font>
      <b/>
      <sz val="12"/>
      <name val="Calibri"/>
      <family val="2"/>
      <scheme val="minor"/>
    </font>
    <font>
      <sz val="11"/>
      <color indexed="8"/>
      <name val="Calibri"/>
      <family val="2"/>
      <charset val="238"/>
    </font>
    <font>
      <b/>
      <sz val="11"/>
      <name val="Calibri"/>
      <family val="2"/>
    </font>
    <font>
      <b/>
      <sz val="18"/>
      <name val="Calibri"/>
      <family val="2"/>
      <scheme val="minor"/>
    </font>
    <font>
      <b/>
      <i/>
      <sz val="14"/>
      <name val="Calibri"/>
      <family val="2"/>
      <scheme val="minor"/>
    </font>
    <font>
      <i/>
      <sz val="14"/>
      <name val="Calibri"/>
      <family val="2"/>
      <scheme val="minor"/>
    </font>
    <font>
      <b/>
      <sz val="14"/>
      <color theme="1"/>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s>
  <borders count="27">
    <border>
      <left/>
      <right/>
      <top/>
      <bottom/>
      <diagonal/>
    </border>
    <border>
      <left style="dashed">
        <color indexed="64"/>
      </left>
      <right style="dashed">
        <color indexed="64"/>
      </right>
      <top style="dashed">
        <color indexed="64"/>
      </top>
      <bottom style="dashed">
        <color indexed="64"/>
      </bottom>
      <diagonal/>
    </border>
    <border>
      <left style="double">
        <color indexed="64"/>
      </left>
      <right style="dashed">
        <color indexed="64"/>
      </right>
      <top style="double">
        <color indexed="64"/>
      </top>
      <bottom style="dashed">
        <color indexed="64"/>
      </bottom>
      <diagonal/>
    </border>
    <border>
      <left style="dashed">
        <color indexed="64"/>
      </left>
      <right style="double">
        <color indexed="64"/>
      </right>
      <top style="double">
        <color indexed="64"/>
      </top>
      <bottom style="dashed">
        <color indexed="64"/>
      </bottom>
      <diagonal/>
    </border>
    <border>
      <left style="double">
        <color indexed="64"/>
      </left>
      <right style="dashed">
        <color indexed="64"/>
      </right>
      <top style="dashed">
        <color indexed="64"/>
      </top>
      <bottom style="dashed">
        <color indexed="64"/>
      </bottom>
      <diagonal/>
    </border>
    <border>
      <left style="dashed">
        <color indexed="64"/>
      </left>
      <right style="double">
        <color indexed="64"/>
      </right>
      <top style="dashed">
        <color indexed="64"/>
      </top>
      <bottom style="dashed">
        <color indexed="64"/>
      </bottom>
      <diagonal/>
    </border>
    <border>
      <left style="double">
        <color indexed="64"/>
      </left>
      <right style="dashed">
        <color indexed="64"/>
      </right>
      <top style="dashed">
        <color indexed="64"/>
      </top>
      <bottom style="double">
        <color indexed="64"/>
      </bottom>
      <diagonal/>
    </border>
    <border>
      <left style="dashed">
        <color indexed="64"/>
      </left>
      <right style="dashed">
        <color indexed="64"/>
      </right>
      <top style="dashed">
        <color indexed="64"/>
      </top>
      <bottom style="double">
        <color indexed="64"/>
      </bottom>
      <diagonal/>
    </border>
    <border>
      <left style="dashed">
        <color indexed="64"/>
      </left>
      <right style="double">
        <color indexed="64"/>
      </right>
      <top style="dashed">
        <color indexed="64"/>
      </top>
      <bottom style="double">
        <color indexed="64"/>
      </bottom>
      <diagonal/>
    </border>
    <border>
      <left style="dashed">
        <color indexed="64"/>
      </left>
      <right style="dashed">
        <color indexed="64"/>
      </right>
      <top style="dashed">
        <color indexed="64"/>
      </top>
      <bottom/>
      <diagonal/>
    </border>
    <border>
      <left style="dashed">
        <color indexed="64"/>
      </left>
      <right style="double">
        <color indexed="64"/>
      </right>
      <top style="dashed">
        <color indexed="64"/>
      </top>
      <bottom/>
      <diagonal/>
    </border>
    <border>
      <left style="double">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uble">
        <color indexed="64"/>
      </right>
      <top/>
      <bottom style="dashed">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ashed">
        <color indexed="64"/>
      </top>
      <bottom style="dashed">
        <color indexed="64"/>
      </bottom>
      <diagonal/>
    </border>
    <border>
      <left/>
      <right style="double">
        <color indexed="64"/>
      </right>
      <top style="dashed">
        <color indexed="64"/>
      </top>
      <bottom style="dashed">
        <color indexed="64"/>
      </bottom>
      <diagonal/>
    </border>
    <border>
      <left style="double">
        <color indexed="64"/>
      </left>
      <right/>
      <top/>
      <bottom/>
      <diagonal/>
    </border>
    <border>
      <left style="double">
        <color indexed="64"/>
      </left>
      <right/>
      <top style="double">
        <color indexed="64"/>
      </top>
      <bottom style="dashed">
        <color indexed="64"/>
      </bottom>
      <diagonal/>
    </border>
    <border>
      <left/>
      <right style="double">
        <color indexed="64"/>
      </right>
      <top style="double">
        <color indexed="64"/>
      </top>
      <bottom style="dashed">
        <color indexed="64"/>
      </bottom>
      <diagonal/>
    </border>
    <border>
      <left style="double">
        <color indexed="64"/>
      </left>
      <right style="double">
        <color indexed="64"/>
      </right>
      <top style="double">
        <color indexed="64"/>
      </top>
      <bottom style="double">
        <color indexed="64"/>
      </bottom>
      <diagonal/>
    </border>
    <border>
      <left style="double">
        <color indexed="64"/>
      </left>
      <right style="dashed">
        <color indexed="64"/>
      </right>
      <top style="dashed">
        <color indexed="64"/>
      </top>
      <bottom/>
      <diagonal/>
    </border>
    <border>
      <left style="double">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double">
        <color indexed="64"/>
      </right>
      <top style="thin">
        <color indexed="64"/>
      </top>
      <bottom style="double">
        <color indexed="64"/>
      </bottom>
      <diagonal/>
    </border>
  </borders>
  <cellStyleXfs count="5">
    <xf numFmtId="0" fontId="0" fillId="0" borderId="0"/>
    <xf numFmtId="0" fontId="1" fillId="0" borderId="0" applyNumberFormat="0" applyFill="0" applyBorder="0" applyAlignment="0" applyProtection="0"/>
    <xf numFmtId="43" fontId="8" fillId="0" borderId="0" applyFont="0" applyFill="0" applyBorder="0" applyAlignment="0" applyProtection="0"/>
    <xf numFmtId="0" fontId="14" fillId="0" borderId="0"/>
    <xf numFmtId="9" fontId="8" fillId="0" borderId="0" applyFont="0" applyFill="0" applyBorder="0" applyAlignment="0" applyProtection="0"/>
  </cellStyleXfs>
  <cellXfs count="97">
    <xf numFmtId="0" fontId="0" fillId="0" borderId="0" xfId="0"/>
    <xf numFmtId="0" fontId="2" fillId="0" borderId="0" xfId="0" applyFont="1" applyAlignment="1">
      <alignment horizontal="center" vertical="top" wrapText="1"/>
    </xf>
    <xf numFmtId="0" fontId="2" fillId="0" borderId="0" xfId="0" applyFont="1" applyAlignment="1">
      <alignment horizontal="left" vertical="top" wrapText="1"/>
    </xf>
    <xf numFmtId="0" fontId="3" fillId="0" borderId="0" xfId="0" applyFont="1" applyAlignment="1">
      <alignment horizontal="center" vertical="top" wrapText="1"/>
    </xf>
    <xf numFmtId="0" fontId="3" fillId="0" borderId="0" xfId="0" applyFont="1" applyAlignment="1">
      <alignment horizontal="left" vertical="top" wrapText="1"/>
    </xf>
    <xf numFmtId="0" fontId="2" fillId="0" borderId="0" xfId="0" applyFont="1" applyAlignment="1">
      <alignment horizontal="right" vertical="center" wrapText="1"/>
    </xf>
    <xf numFmtId="0" fontId="2" fillId="0" borderId="0" xfId="0" applyFont="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left" vertical="center" wrapText="1"/>
    </xf>
    <xf numFmtId="0" fontId="3" fillId="0" borderId="1" xfId="0" applyFont="1" applyBorder="1" applyAlignment="1">
      <alignment horizontal="left" vertical="center" wrapText="1"/>
    </xf>
    <xf numFmtId="0" fontId="7" fillId="0" borderId="1" xfId="1" applyFont="1" applyFill="1" applyBorder="1" applyAlignment="1">
      <alignment horizontal="center" vertical="center" wrapText="1"/>
    </xf>
    <xf numFmtId="0" fontId="12" fillId="0" borderId="1" xfId="0" applyFont="1" applyBorder="1" applyAlignment="1">
      <alignment horizontal="left" vertical="center" wrapText="1"/>
    </xf>
    <xf numFmtId="0" fontId="17" fillId="0" borderId="1"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vertical="center" wrapText="1"/>
    </xf>
    <xf numFmtId="4" fontId="2" fillId="0" borderId="0" xfId="0" applyNumberFormat="1" applyFont="1" applyAlignment="1">
      <alignment horizontal="left" vertical="center" wrapText="1"/>
    </xf>
    <xf numFmtId="0" fontId="3" fillId="0" borderId="11" xfId="0" applyFont="1" applyBorder="1" applyAlignment="1">
      <alignment horizontal="left" vertical="center" wrapText="1"/>
    </xf>
    <xf numFmtId="0" fontId="7" fillId="0" borderId="12" xfId="1" applyFont="1" applyFill="1" applyBorder="1" applyAlignment="1">
      <alignment horizontal="left" vertical="center" wrapText="1"/>
    </xf>
    <xf numFmtId="0" fontId="3" fillId="0" borderId="13" xfId="0" applyFont="1" applyBorder="1" applyAlignment="1">
      <alignment horizontal="left" vertical="center" wrapText="1"/>
    </xf>
    <xf numFmtId="4" fontId="3" fillId="0" borderId="11" xfId="0" applyNumberFormat="1" applyFont="1" applyBorder="1" applyAlignment="1">
      <alignment horizontal="left" vertical="center" wrapText="1"/>
    </xf>
    <xf numFmtId="4" fontId="3" fillId="0" borderId="13" xfId="0" applyNumberFormat="1" applyFont="1" applyBorder="1" applyAlignment="1">
      <alignment horizontal="left" vertical="center" wrapText="1"/>
    </xf>
    <xf numFmtId="0" fontId="3" fillId="0" borderId="4" xfId="0" applyFont="1" applyBorder="1" applyAlignment="1">
      <alignment horizontal="left" vertical="center" wrapText="1"/>
    </xf>
    <xf numFmtId="0" fontId="7" fillId="0" borderId="1" xfId="1" applyFont="1" applyFill="1" applyBorder="1" applyAlignment="1">
      <alignment horizontal="left" vertical="center" wrapText="1"/>
    </xf>
    <xf numFmtId="0" fontId="3" fillId="0" borderId="5" xfId="0" applyFont="1" applyBorder="1" applyAlignment="1">
      <alignment horizontal="left" vertical="center" wrapText="1"/>
    </xf>
    <xf numFmtId="4" fontId="3" fillId="0" borderId="4" xfId="0" applyNumberFormat="1" applyFont="1" applyBorder="1" applyAlignment="1">
      <alignment horizontal="left" vertical="center" wrapText="1"/>
    </xf>
    <xf numFmtId="4" fontId="3" fillId="0" borderId="5" xfId="0" applyNumberFormat="1" applyFont="1" applyBorder="1" applyAlignment="1">
      <alignment horizontal="left" vertical="center" wrapText="1"/>
    </xf>
    <xf numFmtId="4" fontId="3" fillId="0" borderId="1" xfId="0" applyNumberFormat="1" applyFont="1" applyBorder="1" applyAlignment="1">
      <alignment horizontal="left" vertical="center" wrapText="1"/>
    </xf>
    <xf numFmtId="0" fontId="7" fillId="0" borderId="1" xfId="0" applyFont="1" applyBorder="1" applyAlignment="1">
      <alignment horizontal="left" vertical="center" wrapText="1"/>
    </xf>
    <xf numFmtId="0" fontId="9" fillId="0" borderId="1" xfId="1" applyFont="1" applyFill="1" applyBorder="1" applyAlignment="1">
      <alignment horizontal="left" vertical="center" wrapText="1"/>
    </xf>
    <xf numFmtId="0" fontId="2" fillId="0" borderId="19" xfId="0" applyFont="1" applyBorder="1" applyAlignment="1">
      <alignment horizontal="left" vertical="center" wrapText="1"/>
    </xf>
    <xf numFmtId="4" fontId="5" fillId="2" borderId="22" xfId="0" applyNumberFormat="1" applyFont="1" applyFill="1" applyBorder="1" applyAlignment="1">
      <alignment horizontal="center" vertical="center" wrapText="1"/>
    </xf>
    <xf numFmtId="4" fontId="3" fillId="0" borderId="12" xfId="0" applyNumberFormat="1" applyFont="1" applyBorder="1" applyAlignment="1">
      <alignment horizontal="left" vertical="center" wrapText="1"/>
    </xf>
    <xf numFmtId="4" fontId="3" fillId="0" borderId="2" xfId="0" applyNumberFormat="1" applyFont="1" applyBorder="1" applyAlignment="1">
      <alignment horizontal="left" vertical="center" wrapText="1"/>
    </xf>
    <xf numFmtId="4" fontId="3" fillId="0" borderId="3" xfId="0" applyNumberFormat="1" applyFont="1" applyBorder="1" applyAlignment="1">
      <alignment horizontal="left" vertical="center" wrapText="1"/>
    </xf>
    <xf numFmtId="164" fontId="3" fillId="0" borderId="1" xfId="0" applyNumberFormat="1" applyFont="1" applyBorder="1" applyAlignment="1">
      <alignment horizontal="left" vertical="center" wrapText="1"/>
    </xf>
    <xf numFmtId="3" fontId="3" fillId="0" borderId="1" xfId="0" applyNumberFormat="1" applyFont="1" applyBorder="1" applyAlignment="1">
      <alignment horizontal="left" vertical="center" wrapText="1"/>
    </xf>
    <xf numFmtId="0" fontId="18" fillId="0" borderId="1"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4" fontId="3" fillId="0" borderId="7" xfId="0" applyNumberFormat="1" applyFont="1" applyBorder="1" applyAlignment="1">
      <alignment horizontal="left" vertical="center" wrapText="1"/>
    </xf>
    <xf numFmtId="0" fontId="7" fillId="0" borderId="7" xfId="1" applyFont="1" applyFill="1" applyBorder="1" applyAlignment="1">
      <alignment horizontal="left" vertical="center" wrapText="1"/>
    </xf>
    <xf numFmtId="0" fontId="3" fillId="0" borderId="8" xfId="0" applyFont="1" applyBorder="1" applyAlignment="1">
      <alignment horizontal="left" vertical="center" wrapText="1"/>
    </xf>
    <xf numFmtId="4" fontId="3" fillId="0" borderId="6" xfId="0" applyNumberFormat="1" applyFont="1" applyBorder="1" applyAlignment="1">
      <alignment horizontal="left" vertical="center" wrapText="1"/>
    </xf>
    <xf numFmtId="4" fontId="3" fillId="0" borderId="8" xfId="0" applyNumberFormat="1" applyFont="1" applyBorder="1" applyAlignment="1">
      <alignment horizontal="left" vertical="center" wrapText="1"/>
    </xf>
    <xf numFmtId="4" fontId="19" fillId="2" borderId="22" xfId="0" applyNumberFormat="1" applyFont="1" applyFill="1" applyBorder="1" applyAlignment="1">
      <alignment horizontal="center" vertical="center" wrapText="1"/>
    </xf>
    <xf numFmtId="0" fontId="3" fillId="0" borderId="1" xfId="0" applyFont="1" applyBorder="1" applyAlignment="1">
      <alignment horizontal="left" vertical="center"/>
    </xf>
    <xf numFmtId="0" fontId="3" fillId="0" borderId="23" xfId="0" applyFont="1" applyBorder="1" applyAlignment="1">
      <alignment horizontal="center" vertical="center" wrapText="1"/>
    </xf>
    <xf numFmtId="0" fontId="3" fillId="0" borderId="9" xfId="0" applyFont="1" applyBorder="1" applyAlignment="1">
      <alignment horizontal="left" vertical="center" wrapText="1"/>
    </xf>
    <xf numFmtId="0" fontId="3" fillId="0" borderId="9" xfId="0" applyFont="1" applyBorder="1" applyAlignment="1">
      <alignment vertical="center" wrapText="1"/>
    </xf>
    <xf numFmtId="0" fontId="3" fillId="0" borderId="9" xfId="0" applyFont="1" applyBorder="1" applyAlignment="1">
      <alignment horizontal="center" vertical="center" wrapText="1"/>
    </xf>
    <xf numFmtId="0" fontId="7" fillId="0" borderId="9" xfId="1"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left"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4" fontId="2" fillId="0" borderId="0" xfId="0" applyNumberFormat="1" applyFont="1" applyAlignment="1">
      <alignment horizontal="center" vertical="top" wrapText="1"/>
    </xf>
    <xf numFmtId="0" fontId="0" fillId="0" borderId="0" xfId="0" applyAlignment="1">
      <alignment horizontal="left" vertical="center"/>
    </xf>
    <xf numFmtId="0" fontId="3" fillId="0" borderId="22" xfId="0" applyFont="1" applyBorder="1" applyAlignment="1">
      <alignment horizontal="left" vertical="center" wrapText="1"/>
    </xf>
    <xf numFmtId="0" fontId="7" fillId="0" borderId="22" xfId="1" applyFont="1" applyFill="1" applyBorder="1" applyAlignment="1">
      <alignment horizontal="left" vertical="center" wrapText="1"/>
    </xf>
    <xf numFmtId="0" fontId="0" fillId="0" borderId="22" xfId="0" applyBorder="1" applyAlignment="1">
      <alignment horizontal="left" vertical="center"/>
    </xf>
    <xf numFmtId="4" fontId="3" fillId="0" borderId="22" xfId="0" applyNumberFormat="1" applyFont="1" applyBorder="1" applyAlignment="1">
      <alignment horizontal="left" vertical="center" wrapText="1"/>
    </xf>
    <xf numFmtId="43" fontId="3" fillId="0" borderId="22" xfId="2" applyFont="1" applyFill="1" applyBorder="1" applyAlignment="1">
      <alignment horizontal="left" vertical="center" wrapText="1"/>
    </xf>
    <xf numFmtId="10" fontId="3" fillId="0" borderId="22" xfId="0" applyNumberFormat="1" applyFont="1" applyBorder="1" applyAlignment="1">
      <alignment horizontal="left" vertical="center" wrapText="1"/>
    </xf>
    <xf numFmtId="165" fontId="3" fillId="0" borderId="22" xfId="0" applyNumberFormat="1" applyFont="1" applyBorder="1" applyAlignment="1">
      <alignment horizontal="left" vertical="center" wrapText="1"/>
    </xf>
    <xf numFmtId="10" fontId="3" fillId="0" borderId="22" xfId="4" applyNumberFormat="1" applyFont="1" applyFill="1" applyBorder="1" applyAlignment="1">
      <alignment horizontal="left" vertical="center" wrapText="1"/>
    </xf>
    <xf numFmtId="0" fontId="19" fillId="2" borderId="22" xfId="0" applyFont="1" applyFill="1" applyBorder="1" applyAlignment="1">
      <alignment horizontal="center" vertical="center" wrapText="1"/>
    </xf>
    <xf numFmtId="4" fontId="3" fillId="0" borderId="20" xfId="0" applyNumberFormat="1" applyFont="1" applyBorder="1" applyAlignment="1">
      <alignment horizontal="left" vertical="center" wrapText="1"/>
    </xf>
    <xf numFmtId="4" fontId="3" fillId="0" borderId="21" xfId="0" applyNumberFormat="1" applyFont="1" applyBorder="1" applyAlignment="1">
      <alignment horizontal="left" vertical="center" wrapText="1"/>
    </xf>
    <xf numFmtId="0" fontId="16" fillId="3" borderId="14"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2" fillId="0" borderId="0" xfId="0" applyFont="1" applyAlignment="1">
      <alignment horizontal="left" vertical="center" wrapText="1"/>
    </xf>
    <xf numFmtId="0" fontId="5" fillId="3" borderId="1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4" fillId="0" borderId="0" xfId="0" applyFont="1" applyAlignment="1">
      <alignment horizontal="left" vertical="center"/>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4" fontId="3" fillId="0" borderId="17" xfId="0" applyNumberFormat="1" applyFont="1" applyBorder="1" applyAlignment="1">
      <alignment horizontal="left" vertical="center" wrapText="1"/>
    </xf>
    <xf numFmtId="4" fontId="3" fillId="0" borderId="18" xfId="0" applyNumberFormat="1" applyFont="1" applyBorder="1" applyAlignment="1">
      <alignment horizontal="left"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4" fontId="15" fillId="3" borderId="2" xfId="3" applyNumberFormat="1" applyFont="1" applyFill="1" applyBorder="1" applyAlignment="1">
      <alignment horizontal="center" vertical="center" wrapText="1"/>
    </xf>
    <xf numFmtId="4" fontId="15" fillId="3" borderId="6" xfId="3" applyNumberFormat="1" applyFont="1" applyFill="1" applyBorder="1" applyAlignment="1">
      <alignment horizontal="center" vertical="center" wrapText="1"/>
    </xf>
    <xf numFmtId="4" fontId="15" fillId="3" borderId="3" xfId="3" applyNumberFormat="1" applyFont="1" applyFill="1" applyBorder="1" applyAlignment="1">
      <alignment horizontal="center" vertical="center" wrapText="1"/>
    </xf>
    <xf numFmtId="4" fontId="15" fillId="3" borderId="8" xfId="3" applyNumberFormat="1" applyFont="1" applyFill="1" applyBorder="1" applyAlignment="1">
      <alignment horizontal="center" vertical="center" wrapText="1"/>
    </xf>
    <xf numFmtId="0" fontId="4" fillId="0" borderId="0" xfId="0" applyFont="1" applyAlignment="1">
      <alignment horizontal="center" vertical="center"/>
    </xf>
    <xf numFmtId="0" fontId="2" fillId="0" borderId="0" xfId="0" applyFont="1" applyAlignment="1">
      <alignment horizontal="right" vertical="center" wrapText="1"/>
    </xf>
  </cellXfs>
  <cellStyles count="5">
    <cellStyle name="Excel Built-in Normal" xfId="3" xr:uid="{F8A71F0F-C2BF-482F-9B07-8C7E989E897B}"/>
    <cellStyle name="Hyperlink" xfId="1" builtinId="8"/>
    <cellStyle name="Normal" xfId="0" builtinId="0"/>
    <cellStyle name="Procent" xfId="4" builtinId="5"/>
    <cellStyle name="Virgulă"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190079</xdr:rowOff>
    </xdr:from>
    <xdr:to>
      <xdr:col>1</xdr:col>
      <xdr:colOff>138606</xdr:colOff>
      <xdr:row>0</xdr:row>
      <xdr:rowOff>727363</xdr:rowOff>
    </xdr:to>
    <xdr:pic>
      <xdr:nvPicPr>
        <xdr:cNvPr id="3" name="Picture 2">
          <a:extLst>
            <a:ext uri="{FF2B5EF4-FFF2-40B4-BE49-F238E27FC236}">
              <a16:creationId xmlns:a16="http://schemas.microsoft.com/office/drawing/2014/main" id="{D517B3B8-F74B-4578-8B0F-F0C7F5098C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079"/>
          <a:ext cx="640833" cy="5372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89263</xdr:colOff>
      <xdr:row>0</xdr:row>
      <xdr:rowOff>68852</xdr:rowOff>
    </xdr:from>
    <xdr:to>
      <xdr:col>1</xdr:col>
      <xdr:colOff>654232</xdr:colOff>
      <xdr:row>0</xdr:row>
      <xdr:rowOff>850682</xdr:rowOff>
    </xdr:to>
    <xdr:pic>
      <xdr:nvPicPr>
        <xdr:cNvPr id="4" name="Picture 2">
          <a:extLst>
            <a:ext uri="{FF2B5EF4-FFF2-40B4-BE49-F238E27FC236}">
              <a16:creationId xmlns:a16="http://schemas.microsoft.com/office/drawing/2014/main" id="{08D08A53-EB23-49FD-A536-F7F10FC876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263" y="68852"/>
          <a:ext cx="1060269" cy="781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89263</xdr:colOff>
      <xdr:row>0</xdr:row>
      <xdr:rowOff>68852</xdr:rowOff>
    </xdr:from>
    <xdr:to>
      <xdr:col>0</xdr:col>
      <xdr:colOff>1143000</xdr:colOff>
      <xdr:row>0</xdr:row>
      <xdr:rowOff>850682</xdr:rowOff>
    </xdr:to>
    <xdr:pic>
      <xdr:nvPicPr>
        <xdr:cNvPr id="3" name="Picture 2">
          <a:extLst>
            <a:ext uri="{FF2B5EF4-FFF2-40B4-BE49-F238E27FC236}">
              <a16:creationId xmlns:a16="http://schemas.microsoft.com/office/drawing/2014/main" id="{E5452214-7048-4439-A1BF-FC3ECB343E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263" y="68852"/>
          <a:ext cx="1053737" cy="781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edu.ro/proiecte-gestionate-de-unitatea-de-implementare-al-proiectelor-finan%C8%9Bate-din-fonduri-structurale" TargetMode="External"/><Relationship Id="rId13" Type="http://schemas.openxmlformats.org/officeDocument/2006/relationships/comments" Target="../comments1.xml"/><Relationship Id="rId3" Type="http://schemas.openxmlformats.org/officeDocument/2006/relationships/hyperlink" Target="https://oipocu.edu.ro/" TargetMode="External"/><Relationship Id="rId7" Type="http://schemas.openxmlformats.org/officeDocument/2006/relationships/hyperlink" Target="https://www.edu.ro/proiecte-gestionate-de-unitatea-de-implementare-al-proiectelor-finan%C8%9Bate-din-fonduri-structurale" TargetMode="External"/><Relationship Id="rId12" Type="http://schemas.openxmlformats.org/officeDocument/2006/relationships/vmlDrawing" Target="../drawings/vmlDrawing1.vml"/><Relationship Id="rId2" Type="http://schemas.openxmlformats.org/officeDocument/2006/relationships/hyperlink" Target="https://oipocu.edu.ro/" TargetMode="External"/><Relationship Id="rId1" Type="http://schemas.openxmlformats.org/officeDocument/2006/relationships/hyperlink" Target="https://oipocu.edu.ro/" TargetMode="External"/><Relationship Id="rId6" Type="http://schemas.openxmlformats.org/officeDocument/2006/relationships/hyperlink" Target="https://snspa.ro/cercetare/proiecte/sipoca-867/" TargetMode="External"/><Relationship Id="rId11" Type="http://schemas.openxmlformats.org/officeDocument/2006/relationships/drawing" Target="../drawings/drawing1.xml"/><Relationship Id="rId5" Type="http://schemas.openxmlformats.org/officeDocument/2006/relationships/hyperlink" Target="https://oipocu.edu.ro/" TargetMode="External"/><Relationship Id="rId10" Type="http://schemas.openxmlformats.org/officeDocument/2006/relationships/printerSettings" Target="../printerSettings/printerSettings1.bin"/><Relationship Id="rId4" Type="http://schemas.openxmlformats.org/officeDocument/2006/relationships/hyperlink" Target="https://oipocu.edu.ro/" TargetMode="External"/><Relationship Id="rId9" Type="http://schemas.openxmlformats.org/officeDocument/2006/relationships/hyperlink" Target="https://www.edu.ro/proiecte-gestionate-de-unitatea-de-implementare-al-proiectelor-finan%C8%9Bate-din-fonduri-structurale"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umpmrsu.ro/" TargetMode="External"/><Relationship Id="rId13" Type="http://schemas.openxmlformats.org/officeDocument/2006/relationships/hyperlink" Target="http://www.umpmrsu.ro/" TargetMode="External"/><Relationship Id="rId3" Type="http://schemas.openxmlformats.org/officeDocument/2006/relationships/hyperlink" Target="http://www.umpmrsu.ro/" TargetMode="External"/><Relationship Id="rId7" Type="http://schemas.openxmlformats.org/officeDocument/2006/relationships/hyperlink" Target="http://www.umpmrsu.ro/" TargetMode="External"/><Relationship Id="rId12" Type="http://schemas.openxmlformats.org/officeDocument/2006/relationships/hyperlink" Target="http://www.umpmrsu.ro/" TargetMode="External"/><Relationship Id="rId2" Type="http://schemas.openxmlformats.org/officeDocument/2006/relationships/hyperlink" Target="http://www.umpmrsu.ro/" TargetMode="External"/><Relationship Id="rId1" Type="http://schemas.openxmlformats.org/officeDocument/2006/relationships/hyperlink" Target="https://www.rose-edu.ro/" TargetMode="External"/><Relationship Id="rId6" Type="http://schemas.openxmlformats.org/officeDocument/2006/relationships/hyperlink" Target="http://www.umpmrsu.ro/" TargetMode="External"/><Relationship Id="rId11" Type="http://schemas.openxmlformats.org/officeDocument/2006/relationships/hyperlink" Target="http://www.umpmrsu.ro/" TargetMode="External"/><Relationship Id="rId5" Type="http://schemas.openxmlformats.org/officeDocument/2006/relationships/hyperlink" Target="http://www.umpmrsu.ro/" TargetMode="External"/><Relationship Id="rId10" Type="http://schemas.openxmlformats.org/officeDocument/2006/relationships/hyperlink" Target="http://www.umpmrsu.ro/" TargetMode="External"/><Relationship Id="rId4" Type="http://schemas.openxmlformats.org/officeDocument/2006/relationships/hyperlink" Target="http://www.umpmrsu.ro/" TargetMode="External"/><Relationship Id="rId9" Type="http://schemas.openxmlformats.org/officeDocument/2006/relationships/hyperlink" Target="http://www.umpmrsu.ro/" TargetMode="External"/><Relationship Id="rId1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hyperlink" Target="https://mate.edu.ro/" TargetMode="External"/><Relationship Id="rId2" Type="http://schemas.openxmlformats.org/officeDocument/2006/relationships/hyperlink" Target="https://www.nvao.net/en/euniq" TargetMode="External"/><Relationship Id="rId1" Type="http://schemas.openxmlformats.org/officeDocument/2006/relationships/hyperlink" Target="https://esqa.ro/"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87"/>
  <sheetViews>
    <sheetView tabSelected="1" showWhiteSpace="0" topLeftCell="A16" zoomScale="55" zoomScaleNormal="55" zoomScaleSheetLayoutView="70" zoomScalePageLayoutView="40" workbookViewId="0">
      <selection activeCell="B16" sqref="B16"/>
    </sheetView>
  </sheetViews>
  <sheetFormatPr defaultColWidth="9.140625" defaultRowHeight="18.75" x14ac:dyDescent="0.25"/>
  <cols>
    <col min="1" max="1" width="7.42578125" style="6" customWidth="1"/>
    <col min="2" max="2" width="43.140625" style="6" customWidth="1"/>
    <col min="3" max="3" width="15.5703125" style="6" customWidth="1"/>
    <col min="4" max="4" width="53.28515625" style="6" customWidth="1"/>
    <col min="5" max="5" width="31.140625" style="7" customWidth="1"/>
    <col min="6" max="6" width="21.42578125" style="6" customWidth="1"/>
    <col min="7" max="7" width="52.140625" style="6" customWidth="1"/>
    <col min="8" max="8" width="148.7109375" style="7" customWidth="1"/>
    <col min="9" max="9" width="32.85546875" style="6" customWidth="1"/>
    <col min="10" max="10" width="20.140625" style="6" customWidth="1"/>
    <col min="11" max="11" width="49.42578125" style="6" bestFit="1" customWidth="1"/>
    <col min="12" max="12" width="28.28515625" style="18" bestFit="1" customWidth="1"/>
    <col min="13" max="13" width="31.5703125" style="18" bestFit="1" customWidth="1"/>
    <col min="14" max="14" width="70.28515625" style="6" customWidth="1"/>
    <col min="15" max="16384" width="9.140625" style="6"/>
  </cols>
  <sheetData>
    <row r="1" spans="1:13" ht="69" customHeight="1" x14ac:dyDescent="0.25">
      <c r="B1" s="82" t="s">
        <v>302</v>
      </c>
      <c r="C1" s="82"/>
      <c r="I1" s="75"/>
      <c r="J1" s="75"/>
      <c r="K1" s="75"/>
    </row>
    <row r="2" spans="1:13" ht="19.5" thickBot="1" x14ac:dyDescent="0.3"/>
    <row r="3" spans="1:13" s="16" customFormat="1" ht="91.5" customHeight="1" thickTop="1" thickBot="1" x14ac:dyDescent="0.3">
      <c r="A3" s="72" t="s">
        <v>379</v>
      </c>
      <c r="B3" s="73"/>
      <c r="C3" s="73"/>
      <c r="D3" s="73"/>
      <c r="E3" s="73"/>
      <c r="F3" s="73"/>
      <c r="G3" s="73"/>
      <c r="H3" s="73"/>
      <c r="I3" s="73"/>
      <c r="J3" s="73"/>
      <c r="K3" s="73"/>
      <c r="L3" s="73"/>
      <c r="M3" s="74"/>
    </row>
    <row r="4" spans="1:13" s="16" customFormat="1" ht="38.450000000000003" customHeight="1" thickTop="1" x14ac:dyDescent="0.25">
      <c r="A4" s="76" t="s">
        <v>214</v>
      </c>
      <c r="B4" s="78" t="s">
        <v>2</v>
      </c>
      <c r="C4" s="78" t="s">
        <v>215</v>
      </c>
      <c r="D4" s="78" t="s">
        <v>0</v>
      </c>
      <c r="E4" s="78" t="s">
        <v>318</v>
      </c>
      <c r="F4" s="78" t="s">
        <v>216</v>
      </c>
      <c r="G4" s="78" t="s">
        <v>1</v>
      </c>
      <c r="H4" s="78" t="s">
        <v>378</v>
      </c>
      <c r="I4" s="78" t="s">
        <v>21</v>
      </c>
      <c r="J4" s="78" t="s">
        <v>56</v>
      </c>
      <c r="K4" s="80" t="s">
        <v>217</v>
      </c>
      <c r="L4" s="91" t="s">
        <v>330</v>
      </c>
      <c r="M4" s="93" t="s">
        <v>331</v>
      </c>
    </row>
    <row r="5" spans="1:13" s="16" customFormat="1" ht="75.75" customHeight="1" thickBot="1" x14ac:dyDescent="0.3">
      <c r="A5" s="77"/>
      <c r="B5" s="79"/>
      <c r="C5" s="79"/>
      <c r="D5" s="79"/>
      <c r="E5" s="79"/>
      <c r="F5" s="79"/>
      <c r="G5" s="79"/>
      <c r="H5" s="79"/>
      <c r="I5" s="79"/>
      <c r="J5" s="79"/>
      <c r="K5" s="81"/>
      <c r="L5" s="92"/>
      <c r="M5" s="94"/>
    </row>
    <row r="6" spans="1:13" s="7" customFormat="1" ht="283.5" customHeight="1" thickTop="1" x14ac:dyDescent="0.25">
      <c r="A6" s="19">
        <v>1</v>
      </c>
      <c r="B6" s="8" t="s">
        <v>225</v>
      </c>
      <c r="C6" s="8" t="s">
        <v>35</v>
      </c>
      <c r="D6" s="8" t="s">
        <v>46</v>
      </c>
      <c r="E6" s="8" t="s">
        <v>226</v>
      </c>
      <c r="F6" s="8" t="s">
        <v>267</v>
      </c>
      <c r="G6" s="8" t="s">
        <v>3</v>
      </c>
      <c r="H6" s="8" t="s">
        <v>69</v>
      </c>
      <c r="I6" s="20" t="s">
        <v>117</v>
      </c>
      <c r="J6" s="8" t="s">
        <v>5</v>
      </c>
      <c r="K6" s="21" t="s">
        <v>4</v>
      </c>
      <c r="L6" s="22">
        <v>14370331.4</v>
      </c>
      <c r="M6" s="23">
        <v>73.933353368415595</v>
      </c>
    </row>
    <row r="7" spans="1:13" s="7" customFormat="1" ht="409.5" x14ac:dyDescent="0.25">
      <c r="A7" s="24">
        <v>2</v>
      </c>
      <c r="B7" s="9" t="s">
        <v>224</v>
      </c>
      <c r="C7" s="9" t="s">
        <v>35</v>
      </c>
      <c r="D7" s="9" t="s">
        <v>45</v>
      </c>
      <c r="E7" s="9" t="s">
        <v>278</v>
      </c>
      <c r="F7" s="9" t="s">
        <v>266</v>
      </c>
      <c r="G7" s="9" t="s">
        <v>57</v>
      </c>
      <c r="H7" s="9" t="s">
        <v>85</v>
      </c>
      <c r="I7" s="25" t="s">
        <v>6</v>
      </c>
      <c r="J7" s="9" t="s">
        <v>5</v>
      </c>
      <c r="K7" s="26" t="s">
        <v>4</v>
      </c>
      <c r="L7" s="27">
        <v>1981228.7000000002</v>
      </c>
      <c r="M7" s="28">
        <v>80.43628460228544</v>
      </c>
    </row>
    <row r="8" spans="1:13" s="7" customFormat="1" ht="409.5" x14ac:dyDescent="0.25">
      <c r="A8" s="24">
        <v>3</v>
      </c>
      <c r="B8" s="9" t="s">
        <v>218</v>
      </c>
      <c r="C8" s="9" t="s">
        <v>34</v>
      </c>
      <c r="D8" s="9" t="s">
        <v>44</v>
      </c>
      <c r="E8" s="9" t="s">
        <v>303</v>
      </c>
      <c r="F8" s="9" t="s">
        <v>268</v>
      </c>
      <c r="G8" s="9" t="s">
        <v>22</v>
      </c>
      <c r="H8" s="9" t="s">
        <v>329</v>
      </c>
      <c r="I8" s="25" t="s">
        <v>7</v>
      </c>
      <c r="J8" s="9" t="s">
        <v>5</v>
      </c>
      <c r="K8" s="26" t="s">
        <v>4</v>
      </c>
      <c r="L8" s="27">
        <v>72754056.159999996</v>
      </c>
      <c r="M8" s="28">
        <v>84.831834806530509</v>
      </c>
    </row>
    <row r="9" spans="1:13" s="7" customFormat="1" ht="300" x14ac:dyDescent="0.25">
      <c r="A9" s="24">
        <v>4</v>
      </c>
      <c r="B9" s="9" t="s">
        <v>281</v>
      </c>
      <c r="C9" s="9" t="s">
        <v>35</v>
      </c>
      <c r="D9" s="9" t="s">
        <v>161</v>
      </c>
      <c r="E9" s="9" t="s">
        <v>304</v>
      </c>
      <c r="F9" s="9" t="s">
        <v>265</v>
      </c>
      <c r="G9" s="9" t="s">
        <v>23</v>
      </c>
      <c r="H9" s="9" t="s">
        <v>162</v>
      </c>
      <c r="I9" s="25" t="s">
        <v>163</v>
      </c>
      <c r="J9" s="9" t="s">
        <v>5</v>
      </c>
      <c r="K9" s="26" t="s">
        <v>4</v>
      </c>
      <c r="L9" s="27">
        <v>24148933.43</v>
      </c>
      <c r="M9" s="28">
        <v>82.995414567173725</v>
      </c>
    </row>
    <row r="10" spans="1:13" s="7" customFormat="1" ht="409.5" x14ac:dyDescent="0.25">
      <c r="A10" s="24">
        <v>5</v>
      </c>
      <c r="B10" s="9" t="s">
        <v>219</v>
      </c>
      <c r="C10" s="9" t="s">
        <v>34</v>
      </c>
      <c r="D10" s="9" t="s">
        <v>33</v>
      </c>
      <c r="E10" s="9" t="s">
        <v>305</v>
      </c>
      <c r="F10" s="9" t="s">
        <v>220</v>
      </c>
      <c r="G10" s="9" t="s">
        <v>204</v>
      </c>
      <c r="H10" s="9" t="s">
        <v>321</v>
      </c>
      <c r="I10" s="25" t="s">
        <v>320</v>
      </c>
      <c r="J10" s="9" t="s">
        <v>5</v>
      </c>
      <c r="K10" s="26" t="s">
        <v>4</v>
      </c>
      <c r="L10" s="27">
        <v>8530177.4199999999</v>
      </c>
      <c r="M10" s="28">
        <v>94.53617801398066</v>
      </c>
    </row>
    <row r="11" spans="1:13" s="7" customFormat="1" ht="262.5" x14ac:dyDescent="0.25">
      <c r="A11" s="24">
        <v>6</v>
      </c>
      <c r="B11" s="9" t="s">
        <v>279</v>
      </c>
      <c r="C11" s="9" t="s">
        <v>35</v>
      </c>
      <c r="D11" s="9" t="s">
        <v>48</v>
      </c>
      <c r="E11" s="9" t="s">
        <v>306</v>
      </c>
      <c r="F11" s="9" t="s">
        <v>277</v>
      </c>
      <c r="G11" s="9" t="s">
        <v>280</v>
      </c>
      <c r="H11" s="9" t="s">
        <v>87</v>
      </c>
      <c r="I11" s="9"/>
      <c r="J11" s="9" t="s">
        <v>5</v>
      </c>
      <c r="K11" s="26" t="s">
        <v>4</v>
      </c>
      <c r="L11" s="27">
        <v>624301.26</v>
      </c>
      <c r="M11" s="28">
        <v>50.986842921965703</v>
      </c>
    </row>
    <row r="12" spans="1:13" s="7" customFormat="1" ht="409.5" x14ac:dyDescent="0.25">
      <c r="A12" s="24">
        <v>7</v>
      </c>
      <c r="B12" s="9" t="s">
        <v>221</v>
      </c>
      <c r="C12" s="9" t="s">
        <v>34</v>
      </c>
      <c r="D12" s="9" t="s">
        <v>90</v>
      </c>
      <c r="E12" s="9" t="s">
        <v>307</v>
      </c>
      <c r="F12" s="9" t="s">
        <v>328</v>
      </c>
      <c r="G12" s="9" t="s">
        <v>8</v>
      </c>
      <c r="H12" s="11" t="s">
        <v>336</v>
      </c>
      <c r="I12" s="9" t="s">
        <v>91</v>
      </c>
      <c r="J12" s="9" t="s">
        <v>5</v>
      </c>
      <c r="K12" s="26" t="s">
        <v>4</v>
      </c>
      <c r="L12" s="27">
        <v>13273274.93</v>
      </c>
      <c r="M12" s="28">
        <v>33.083375863500379</v>
      </c>
    </row>
    <row r="13" spans="1:13" s="7" customFormat="1" ht="206.25" x14ac:dyDescent="0.25">
      <c r="A13" s="24">
        <v>8</v>
      </c>
      <c r="B13" s="9" t="s">
        <v>223</v>
      </c>
      <c r="C13" s="9" t="s">
        <v>34</v>
      </c>
      <c r="D13" s="9" t="s">
        <v>115</v>
      </c>
      <c r="E13" s="9" t="s">
        <v>222</v>
      </c>
      <c r="F13" s="9" t="s">
        <v>269</v>
      </c>
      <c r="G13" s="9" t="s">
        <v>24</v>
      </c>
      <c r="H13" s="9" t="s">
        <v>116</v>
      </c>
      <c r="I13" s="9"/>
      <c r="J13" s="9" t="s">
        <v>5</v>
      </c>
      <c r="K13" s="26" t="s">
        <v>4</v>
      </c>
      <c r="L13" s="27">
        <v>25887301.399999999</v>
      </c>
      <c r="M13" s="28">
        <v>83.640064440179529</v>
      </c>
    </row>
    <row r="14" spans="1:13" s="7" customFormat="1" ht="248.25" customHeight="1" x14ac:dyDescent="0.25">
      <c r="A14" s="24">
        <v>9</v>
      </c>
      <c r="B14" s="9" t="s">
        <v>257</v>
      </c>
      <c r="C14" s="9" t="s">
        <v>34</v>
      </c>
      <c r="D14" s="9"/>
      <c r="E14" s="9" t="s">
        <v>258</v>
      </c>
      <c r="F14" s="9" t="s">
        <v>287</v>
      </c>
      <c r="G14" s="12" t="s">
        <v>337</v>
      </c>
      <c r="H14" s="9" t="s">
        <v>208</v>
      </c>
      <c r="I14" s="9"/>
      <c r="J14" s="9" t="s">
        <v>5</v>
      </c>
      <c r="K14" s="26" t="s">
        <v>4</v>
      </c>
      <c r="L14" s="27">
        <v>112994717.44</v>
      </c>
      <c r="M14" s="28">
        <v>77.32973170721425</v>
      </c>
    </row>
    <row r="15" spans="1:13" s="7" customFormat="1" ht="409.5" x14ac:dyDescent="0.25">
      <c r="A15" s="24">
        <v>10</v>
      </c>
      <c r="B15" s="9" t="s">
        <v>286</v>
      </c>
      <c r="C15" s="9" t="s">
        <v>34</v>
      </c>
      <c r="D15" s="9"/>
      <c r="E15" s="9" t="s">
        <v>275</v>
      </c>
      <c r="F15" s="29" t="s">
        <v>63</v>
      </c>
      <c r="G15" s="9" t="s">
        <v>276</v>
      </c>
      <c r="H15" s="9" t="s">
        <v>300</v>
      </c>
      <c r="I15" s="9"/>
      <c r="J15" s="9" t="s">
        <v>5</v>
      </c>
      <c r="K15" s="26"/>
      <c r="L15" s="27">
        <v>142990041.69</v>
      </c>
      <c r="M15" s="28">
        <v>98.716705508557311</v>
      </c>
    </row>
    <row r="16" spans="1:13" s="7" customFormat="1" ht="409.5" x14ac:dyDescent="0.25">
      <c r="A16" s="24">
        <v>11</v>
      </c>
      <c r="B16" s="9" t="s">
        <v>296</v>
      </c>
      <c r="C16" s="9" t="s">
        <v>34</v>
      </c>
      <c r="D16" s="9" t="s">
        <v>295</v>
      </c>
      <c r="E16" s="9" t="s">
        <v>308</v>
      </c>
      <c r="F16" s="9" t="s">
        <v>301</v>
      </c>
      <c r="G16" s="9" t="s">
        <v>297</v>
      </c>
      <c r="H16" s="9" t="s">
        <v>298</v>
      </c>
      <c r="I16" s="30" t="s">
        <v>299</v>
      </c>
      <c r="J16" s="9" t="s">
        <v>5</v>
      </c>
      <c r="K16" s="26" t="s">
        <v>4</v>
      </c>
      <c r="L16" s="27">
        <v>11073519.76</v>
      </c>
      <c r="M16" s="28">
        <v>57.346886710037225</v>
      </c>
    </row>
    <row r="17" spans="1:13" s="7" customFormat="1" ht="150" x14ac:dyDescent="0.25">
      <c r="A17" s="24">
        <v>12</v>
      </c>
      <c r="B17" s="9" t="s">
        <v>229</v>
      </c>
      <c r="C17" s="9" t="s">
        <v>34</v>
      </c>
      <c r="D17" s="9" t="s">
        <v>42</v>
      </c>
      <c r="E17" s="9" t="s">
        <v>227</v>
      </c>
      <c r="F17" s="9" t="s">
        <v>270</v>
      </c>
      <c r="G17" s="9" t="s">
        <v>10</v>
      </c>
      <c r="H17" s="9" t="s">
        <v>88</v>
      </c>
      <c r="I17" s="25" t="s">
        <v>9</v>
      </c>
      <c r="J17" s="9" t="s">
        <v>12</v>
      </c>
      <c r="K17" s="26" t="s">
        <v>4</v>
      </c>
      <c r="L17" s="27">
        <v>1071023.01</v>
      </c>
      <c r="M17" s="28">
        <v>56.655149008727577</v>
      </c>
    </row>
    <row r="18" spans="1:13" s="7" customFormat="1" ht="243.75" x14ac:dyDescent="0.25">
      <c r="A18" s="24">
        <v>13</v>
      </c>
      <c r="B18" s="9" t="s">
        <v>228</v>
      </c>
      <c r="C18" s="9" t="s">
        <v>34</v>
      </c>
      <c r="D18" s="9" t="s">
        <v>43</v>
      </c>
      <c r="E18" s="9" t="s">
        <v>77</v>
      </c>
      <c r="F18" s="9" t="s">
        <v>271</v>
      </c>
      <c r="G18" s="9" t="s">
        <v>13</v>
      </c>
      <c r="H18" s="9"/>
      <c r="I18" s="25" t="s">
        <v>11</v>
      </c>
      <c r="J18" s="9" t="s">
        <v>12</v>
      </c>
      <c r="K18" s="26" t="s">
        <v>4</v>
      </c>
      <c r="L18" s="27">
        <v>98362.52</v>
      </c>
      <c r="M18" s="28">
        <v>2.646373088743267</v>
      </c>
    </row>
    <row r="19" spans="1:13" s="7" customFormat="1" ht="409.5" x14ac:dyDescent="0.25">
      <c r="A19" s="24">
        <v>14</v>
      </c>
      <c r="B19" s="9" t="s">
        <v>27</v>
      </c>
      <c r="C19" s="9" t="s">
        <v>34</v>
      </c>
      <c r="D19" s="9" t="s">
        <v>39</v>
      </c>
      <c r="E19" s="9"/>
      <c r="F19" s="29" t="s">
        <v>272</v>
      </c>
      <c r="G19" s="9" t="s">
        <v>49</v>
      </c>
      <c r="H19" s="9"/>
      <c r="I19" s="9"/>
      <c r="J19" s="9" t="s">
        <v>12</v>
      </c>
      <c r="K19" s="26" t="s">
        <v>4</v>
      </c>
      <c r="L19" s="27">
        <v>2324944.37</v>
      </c>
      <c r="M19" s="28">
        <v>63.411351545011044</v>
      </c>
    </row>
    <row r="20" spans="1:13" s="7" customFormat="1" ht="262.5" x14ac:dyDescent="0.25">
      <c r="A20" s="24">
        <v>15</v>
      </c>
      <c r="B20" s="9" t="s">
        <v>230</v>
      </c>
      <c r="C20" s="9" t="s">
        <v>34</v>
      </c>
      <c r="D20" s="9"/>
      <c r="E20" s="9" t="s">
        <v>231</v>
      </c>
      <c r="F20" s="9" t="s">
        <v>232</v>
      </c>
      <c r="G20" s="9" t="s">
        <v>159</v>
      </c>
      <c r="H20" s="9" t="s">
        <v>160</v>
      </c>
      <c r="I20" s="9"/>
      <c r="J20" s="9" t="s">
        <v>12</v>
      </c>
      <c r="K20" s="26" t="s">
        <v>4</v>
      </c>
      <c r="L20" s="27">
        <v>1277101.24</v>
      </c>
      <c r="M20" s="28">
        <v>52.941087417419283</v>
      </c>
    </row>
    <row r="21" spans="1:13" s="7" customFormat="1" ht="112.5" x14ac:dyDescent="0.25">
      <c r="A21" s="24">
        <v>16</v>
      </c>
      <c r="B21" s="9" t="s">
        <v>233</v>
      </c>
      <c r="C21" s="9" t="s">
        <v>34</v>
      </c>
      <c r="D21" s="9" t="s">
        <v>40</v>
      </c>
      <c r="E21" s="9" t="s">
        <v>309</v>
      </c>
      <c r="F21" s="9" t="s">
        <v>273</v>
      </c>
      <c r="G21" s="9" t="s">
        <v>200</v>
      </c>
      <c r="H21" s="9" t="s">
        <v>201</v>
      </c>
      <c r="I21" s="25" t="s">
        <v>202</v>
      </c>
      <c r="J21" s="9" t="s">
        <v>12</v>
      </c>
      <c r="K21" s="26" t="s">
        <v>4</v>
      </c>
      <c r="L21" s="27">
        <v>4595754.2300000004</v>
      </c>
      <c r="M21" s="28">
        <v>85.520263614939523</v>
      </c>
    </row>
    <row r="22" spans="1:13" s="7" customFormat="1" ht="187.5" x14ac:dyDescent="0.25">
      <c r="A22" s="24">
        <v>17</v>
      </c>
      <c r="B22" s="9" t="s">
        <v>65</v>
      </c>
      <c r="C22" s="9" t="s">
        <v>34</v>
      </c>
      <c r="D22" s="9"/>
      <c r="E22" s="9" t="s">
        <v>288</v>
      </c>
      <c r="F22" s="9" t="s">
        <v>292</v>
      </c>
      <c r="G22" s="9" t="s">
        <v>59</v>
      </c>
      <c r="H22" s="9" t="s">
        <v>71</v>
      </c>
      <c r="I22" s="31" t="s">
        <v>83</v>
      </c>
      <c r="J22" s="9" t="s">
        <v>12</v>
      </c>
      <c r="K22" s="26" t="s">
        <v>60</v>
      </c>
      <c r="L22" s="27">
        <v>9004245.8499999996</v>
      </c>
      <c r="M22" s="28">
        <v>77.333385589486596</v>
      </c>
    </row>
    <row r="23" spans="1:13" s="7" customFormat="1" ht="187.5" x14ac:dyDescent="0.25">
      <c r="A23" s="24">
        <v>18</v>
      </c>
      <c r="B23" s="9" t="s">
        <v>64</v>
      </c>
      <c r="C23" s="9" t="s">
        <v>34</v>
      </c>
      <c r="D23" s="9" t="s">
        <v>70</v>
      </c>
      <c r="E23" s="9" t="s">
        <v>289</v>
      </c>
      <c r="F23" s="9" t="s">
        <v>66</v>
      </c>
      <c r="G23" s="9" t="s">
        <v>67</v>
      </c>
      <c r="H23" s="9" t="s">
        <v>68</v>
      </c>
      <c r="I23" s="31" t="s">
        <v>83</v>
      </c>
      <c r="J23" s="9" t="s">
        <v>12</v>
      </c>
      <c r="K23" s="26" t="s">
        <v>60</v>
      </c>
      <c r="L23" s="27">
        <v>2457190.98</v>
      </c>
      <c r="M23" s="28">
        <v>59.767761988058574</v>
      </c>
    </row>
    <row r="24" spans="1:13" s="7" customFormat="1" ht="393.75" x14ac:dyDescent="0.25">
      <c r="A24" s="24">
        <v>19</v>
      </c>
      <c r="B24" s="9" t="s">
        <v>294</v>
      </c>
      <c r="C24" s="9" t="s">
        <v>35</v>
      </c>
      <c r="D24" s="9" t="s">
        <v>84</v>
      </c>
      <c r="E24" s="9" t="s">
        <v>290</v>
      </c>
      <c r="F24" s="9" t="s">
        <v>74</v>
      </c>
      <c r="G24" s="9" t="s">
        <v>75</v>
      </c>
      <c r="H24" s="9" t="s">
        <v>76</v>
      </c>
      <c r="I24" s="9"/>
      <c r="J24" s="9" t="s">
        <v>12</v>
      </c>
      <c r="K24" s="26" t="s">
        <v>60</v>
      </c>
      <c r="L24" s="27">
        <v>25621.54</v>
      </c>
      <c r="M24" s="28">
        <v>19.678602150537635</v>
      </c>
    </row>
    <row r="25" spans="1:13" s="7" customFormat="1" ht="168.75" x14ac:dyDescent="0.25">
      <c r="A25" s="24">
        <v>20</v>
      </c>
      <c r="B25" s="9" t="s">
        <v>28</v>
      </c>
      <c r="C25" s="9" t="s">
        <v>34</v>
      </c>
      <c r="D25" s="9"/>
      <c r="E25" s="9" t="s">
        <v>256</v>
      </c>
      <c r="F25" s="29" t="s">
        <v>333</v>
      </c>
      <c r="G25" s="9" t="s">
        <v>26</v>
      </c>
      <c r="H25" s="9" t="s">
        <v>72</v>
      </c>
      <c r="I25" s="9"/>
      <c r="J25" s="9" t="s">
        <v>19</v>
      </c>
      <c r="K25" s="26" t="s">
        <v>4</v>
      </c>
      <c r="L25" s="27">
        <v>16345303.199999999</v>
      </c>
      <c r="M25" s="28">
        <v>99.48132513021099</v>
      </c>
    </row>
    <row r="26" spans="1:13" s="7" customFormat="1" ht="168.75" x14ac:dyDescent="0.25">
      <c r="A26" s="24">
        <v>21</v>
      </c>
      <c r="B26" s="9" t="s">
        <v>29</v>
      </c>
      <c r="C26" s="9" t="s">
        <v>34</v>
      </c>
      <c r="D26" s="9"/>
      <c r="E26" s="9" t="s">
        <v>256</v>
      </c>
      <c r="F26" s="29" t="s">
        <v>334</v>
      </c>
      <c r="G26" s="9" t="s">
        <v>203</v>
      </c>
      <c r="H26" s="9" t="s">
        <v>73</v>
      </c>
      <c r="I26" s="9"/>
      <c r="J26" s="9" t="s">
        <v>19</v>
      </c>
      <c r="K26" s="26" t="s">
        <v>4</v>
      </c>
      <c r="L26" s="27">
        <v>1757807</v>
      </c>
      <c r="M26" s="28">
        <v>98.633954903958809</v>
      </c>
    </row>
    <row r="27" spans="1:13" s="7" customFormat="1" ht="113.25" thickBot="1" x14ac:dyDescent="0.3">
      <c r="A27" s="24">
        <v>22</v>
      </c>
      <c r="B27" s="9" t="s">
        <v>78</v>
      </c>
      <c r="C27" s="9" t="s">
        <v>34</v>
      </c>
      <c r="D27" s="9"/>
      <c r="E27" s="9" t="s">
        <v>291</v>
      </c>
      <c r="F27" s="9" t="s">
        <v>365</v>
      </c>
      <c r="G27" s="9" t="s">
        <v>82</v>
      </c>
      <c r="H27" s="9" t="s">
        <v>80</v>
      </c>
      <c r="I27" s="31" t="s">
        <v>83</v>
      </c>
      <c r="J27" s="9" t="s">
        <v>79</v>
      </c>
      <c r="K27" s="26" t="s">
        <v>60</v>
      </c>
      <c r="L27" s="27">
        <v>6934698.0300000003</v>
      </c>
      <c r="M27" s="28">
        <v>40.049999999999997</v>
      </c>
    </row>
    <row r="28" spans="1:13" s="7" customFormat="1" ht="36.75" customHeight="1" thickTop="1" thickBot="1" x14ac:dyDescent="0.3">
      <c r="A28" s="88" t="s">
        <v>335</v>
      </c>
      <c r="B28" s="89"/>
      <c r="C28" s="89"/>
      <c r="D28" s="89"/>
      <c r="E28" s="89"/>
      <c r="F28" s="89"/>
      <c r="G28" s="89"/>
      <c r="H28" s="89"/>
      <c r="I28" s="89"/>
      <c r="J28" s="89"/>
      <c r="K28" s="90"/>
      <c r="L28" s="33">
        <f>SUM(L6:L27)</f>
        <v>474519935.56</v>
      </c>
      <c r="M28" s="33">
        <f>L28/596829793.5*100</f>
        <v>79.506743920618291</v>
      </c>
    </row>
    <row r="29" spans="1:13" s="7" customFormat="1" ht="282" thickTop="1" x14ac:dyDescent="0.25">
      <c r="A29" s="24">
        <v>24</v>
      </c>
      <c r="B29" s="9" t="s">
        <v>234</v>
      </c>
      <c r="C29" s="9" t="s">
        <v>34</v>
      </c>
      <c r="D29" s="9"/>
      <c r="E29" s="9" t="s">
        <v>235</v>
      </c>
      <c r="F29" s="9" t="s">
        <v>264</v>
      </c>
      <c r="G29" s="9" t="s">
        <v>81</v>
      </c>
      <c r="H29" s="9" t="s">
        <v>86</v>
      </c>
      <c r="I29" s="9"/>
      <c r="J29" s="9" t="s">
        <v>14</v>
      </c>
      <c r="K29" s="26" t="s">
        <v>4</v>
      </c>
      <c r="L29" s="70" t="s">
        <v>377</v>
      </c>
      <c r="M29" s="71"/>
    </row>
    <row r="30" spans="1:13" s="7" customFormat="1" ht="93.75" x14ac:dyDescent="0.25">
      <c r="A30" s="24">
        <v>25</v>
      </c>
      <c r="B30" s="9" t="s">
        <v>238</v>
      </c>
      <c r="C30" s="9" t="s">
        <v>35</v>
      </c>
      <c r="D30" s="9" t="s">
        <v>41</v>
      </c>
      <c r="E30" s="9" t="s">
        <v>236</v>
      </c>
      <c r="F30" s="9" t="s">
        <v>263</v>
      </c>
      <c r="G30" s="9" t="s">
        <v>32</v>
      </c>
      <c r="H30" s="9" t="s">
        <v>61</v>
      </c>
      <c r="I30" s="9"/>
      <c r="J30" s="9" t="s">
        <v>14</v>
      </c>
      <c r="K30" s="26" t="s">
        <v>4</v>
      </c>
      <c r="L30" s="86" t="s">
        <v>332</v>
      </c>
      <c r="M30" s="87"/>
    </row>
    <row r="31" spans="1:13" s="7" customFormat="1" ht="113.25" thickBot="1" x14ac:dyDescent="0.3">
      <c r="A31" s="24">
        <v>26</v>
      </c>
      <c r="B31" s="9" t="s">
        <v>239</v>
      </c>
      <c r="C31" s="9" t="s">
        <v>35</v>
      </c>
      <c r="D31" s="9" t="s">
        <v>41</v>
      </c>
      <c r="E31" s="9" t="s">
        <v>237</v>
      </c>
      <c r="F31" s="9" t="s">
        <v>262</v>
      </c>
      <c r="G31" s="9" t="s">
        <v>47</v>
      </c>
      <c r="H31" s="9" t="s">
        <v>62</v>
      </c>
      <c r="I31" s="9"/>
      <c r="J31" s="9" t="s">
        <v>14</v>
      </c>
      <c r="K31" s="26" t="s">
        <v>4</v>
      </c>
      <c r="L31" s="86" t="s">
        <v>332</v>
      </c>
      <c r="M31" s="87"/>
    </row>
    <row r="32" spans="1:13" ht="100.5" customHeight="1" thickTop="1" thickBot="1" x14ac:dyDescent="0.3">
      <c r="A32" s="83" t="s">
        <v>36</v>
      </c>
      <c r="B32" s="84"/>
      <c r="C32" s="84"/>
      <c r="D32" s="84"/>
      <c r="E32" s="84"/>
      <c r="F32" s="84"/>
      <c r="G32" s="84"/>
      <c r="H32" s="84"/>
      <c r="I32" s="84"/>
      <c r="J32" s="84"/>
      <c r="K32" s="84"/>
      <c r="L32" s="84"/>
      <c r="M32" s="85"/>
    </row>
    <row r="33" spans="1:13" s="7" customFormat="1" ht="169.5" thickTop="1" x14ac:dyDescent="0.25">
      <c r="A33" s="19">
        <v>1</v>
      </c>
      <c r="B33" s="8" t="s">
        <v>344</v>
      </c>
      <c r="C33" s="8" t="s">
        <v>34</v>
      </c>
      <c r="D33" s="8" t="s">
        <v>117</v>
      </c>
      <c r="E33" s="8" t="s">
        <v>118</v>
      </c>
      <c r="F33" s="34">
        <v>74551.12</v>
      </c>
      <c r="G33" s="8" t="s">
        <v>119</v>
      </c>
      <c r="H33" s="8" t="s">
        <v>120</v>
      </c>
      <c r="I33" s="20" t="s">
        <v>121</v>
      </c>
      <c r="J33" s="8" t="s">
        <v>5</v>
      </c>
      <c r="K33" s="21" t="s">
        <v>4</v>
      </c>
      <c r="L33" s="35">
        <v>22017.77</v>
      </c>
      <c r="M33" s="36">
        <f>L33/74551.12*100</f>
        <v>29.533788358913991</v>
      </c>
    </row>
    <row r="34" spans="1:13" s="7" customFormat="1" ht="112.5" x14ac:dyDescent="0.25">
      <c r="A34" s="24">
        <v>2</v>
      </c>
      <c r="B34" s="9" t="s">
        <v>345</v>
      </c>
      <c r="C34" s="9" t="s">
        <v>34</v>
      </c>
      <c r="D34" s="9" t="s">
        <v>117</v>
      </c>
      <c r="E34" s="9" t="s">
        <v>118</v>
      </c>
      <c r="F34" s="29">
        <v>8312176</v>
      </c>
      <c r="G34" s="9" t="s">
        <v>122</v>
      </c>
      <c r="H34" s="9" t="s">
        <v>123</v>
      </c>
      <c r="I34" s="25" t="s">
        <v>121</v>
      </c>
      <c r="J34" s="9" t="s">
        <v>5</v>
      </c>
      <c r="K34" s="26" t="s">
        <v>4</v>
      </c>
      <c r="L34" s="27">
        <v>8080212.3099999996</v>
      </c>
      <c r="M34" s="28">
        <f>L34/8312176*100</f>
        <v>97.209350596041276</v>
      </c>
    </row>
    <row r="35" spans="1:13" s="7" customFormat="1" ht="112.5" x14ac:dyDescent="0.25">
      <c r="A35" s="24">
        <v>3</v>
      </c>
      <c r="B35" s="9" t="s">
        <v>346</v>
      </c>
      <c r="C35" s="9" t="s">
        <v>34</v>
      </c>
      <c r="D35" s="9" t="s">
        <v>117</v>
      </c>
      <c r="E35" s="9" t="s">
        <v>118</v>
      </c>
      <c r="F35" s="29">
        <v>8548190.5</v>
      </c>
      <c r="G35" s="9" t="s">
        <v>124</v>
      </c>
      <c r="H35" s="9" t="s">
        <v>125</v>
      </c>
      <c r="I35" s="25" t="s">
        <v>121</v>
      </c>
      <c r="J35" s="9" t="s">
        <v>5</v>
      </c>
      <c r="K35" s="26" t="s">
        <v>4</v>
      </c>
      <c r="L35" s="27">
        <v>7640315.8700000001</v>
      </c>
      <c r="M35" s="28">
        <f>L35/8548190.5*100</f>
        <v>89.379335544756515</v>
      </c>
    </row>
    <row r="36" spans="1:13" s="7" customFormat="1" ht="206.25" x14ac:dyDescent="0.25">
      <c r="A36" s="24">
        <v>4</v>
      </c>
      <c r="B36" s="9" t="s">
        <v>347</v>
      </c>
      <c r="C36" s="9" t="s">
        <v>34</v>
      </c>
      <c r="D36" s="9" t="s">
        <v>117</v>
      </c>
      <c r="E36" s="9" t="s">
        <v>316</v>
      </c>
      <c r="F36" s="29">
        <v>192494.4</v>
      </c>
      <c r="G36" s="9" t="s">
        <v>126</v>
      </c>
      <c r="H36" s="9" t="s">
        <v>127</v>
      </c>
      <c r="I36" s="25" t="s">
        <v>121</v>
      </c>
      <c r="J36" s="9" t="s">
        <v>5</v>
      </c>
      <c r="K36" s="26" t="s">
        <v>4</v>
      </c>
      <c r="L36" s="27">
        <v>41215.54</v>
      </c>
      <c r="M36" s="28">
        <f>L36/192494.4*100</f>
        <v>21.411293003848424</v>
      </c>
    </row>
    <row r="37" spans="1:13" s="7" customFormat="1" ht="75" x14ac:dyDescent="0.25">
      <c r="A37" s="24">
        <v>5</v>
      </c>
      <c r="B37" s="9" t="s">
        <v>348</v>
      </c>
      <c r="C37" s="9" t="s">
        <v>34</v>
      </c>
      <c r="D37" s="9" t="s">
        <v>117</v>
      </c>
      <c r="E37" s="9" t="s">
        <v>316</v>
      </c>
      <c r="F37" s="37">
        <v>138412.46</v>
      </c>
      <c r="G37" s="9" t="s">
        <v>128</v>
      </c>
      <c r="H37" s="9" t="s">
        <v>129</v>
      </c>
      <c r="I37" s="25" t="s">
        <v>121</v>
      </c>
      <c r="J37" s="9" t="s">
        <v>5</v>
      </c>
      <c r="K37" s="26" t="s">
        <v>4</v>
      </c>
      <c r="L37" s="27">
        <v>113297.42</v>
      </c>
      <c r="M37" s="28">
        <f>L37/138412.46*100</f>
        <v>81.85492837855783</v>
      </c>
    </row>
    <row r="38" spans="1:13" s="7" customFormat="1" ht="93.75" x14ac:dyDescent="0.25">
      <c r="A38" s="24">
        <v>6</v>
      </c>
      <c r="B38" s="9" t="s">
        <v>349</v>
      </c>
      <c r="C38" s="9" t="s">
        <v>34</v>
      </c>
      <c r="D38" s="9" t="s">
        <v>117</v>
      </c>
      <c r="E38" s="9" t="s">
        <v>118</v>
      </c>
      <c r="F38" s="29">
        <v>924869.19</v>
      </c>
      <c r="G38" s="9" t="s">
        <v>130</v>
      </c>
      <c r="H38" s="9" t="s">
        <v>131</v>
      </c>
      <c r="I38" s="25" t="s">
        <v>121</v>
      </c>
      <c r="J38" s="9" t="s">
        <v>5</v>
      </c>
      <c r="K38" s="26" t="s">
        <v>4</v>
      </c>
      <c r="L38" s="27">
        <v>188663.05</v>
      </c>
      <c r="M38" s="28">
        <f>L38/924869.19*100</f>
        <v>20.398890139263912</v>
      </c>
    </row>
    <row r="39" spans="1:13" s="7" customFormat="1" ht="281.25" x14ac:dyDescent="0.25">
      <c r="A39" s="24">
        <v>7</v>
      </c>
      <c r="B39" s="9" t="s">
        <v>350</v>
      </c>
      <c r="C39" s="9" t="s">
        <v>34</v>
      </c>
      <c r="D39" s="9" t="s">
        <v>117</v>
      </c>
      <c r="E39" s="9" t="s">
        <v>118</v>
      </c>
      <c r="F39" s="29">
        <v>2285357.0299999998</v>
      </c>
      <c r="G39" s="9" t="s">
        <v>351</v>
      </c>
      <c r="H39" s="9" t="s">
        <v>132</v>
      </c>
      <c r="I39" s="25" t="s">
        <v>121</v>
      </c>
      <c r="J39" s="9" t="s">
        <v>5</v>
      </c>
      <c r="K39" s="26" t="s">
        <v>4</v>
      </c>
      <c r="L39" s="27">
        <v>2099101.87</v>
      </c>
      <c r="M39" s="28">
        <f>L39/2285357.03*100</f>
        <v>91.850062919928106</v>
      </c>
    </row>
    <row r="40" spans="1:13" s="7" customFormat="1" ht="243.75" x14ac:dyDescent="0.25">
      <c r="A40" s="24">
        <v>8</v>
      </c>
      <c r="B40" s="9" t="s">
        <v>352</v>
      </c>
      <c r="C40" s="9" t="s">
        <v>34</v>
      </c>
      <c r="D40" s="9" t="s">
        <v>117</v>
      </c>
      <c r="E40" s="9" t="s">
        <v>316</v>
      </c>
      <c r="F40" s="29">
        <v>14092429.939999999</v>
      </c>
      <c r="G40" s="9" t="s">
        <v>133</v>
      </c>
      <c r="H40" s="9" t="s">
        <v>134</v>
      </c>
      <c r="I40" s="25" t="s">
        <v>121</v>
      </c>
      <c r="J40" s="9" t="s">
        <v>5</v>
      </c>
      <c r="K40" s="26" t="s">
        <v>4</v>
      </c>
      <c r="L40" s="27">
        <v>7881701.6799999997</v>
      </c>
      <c r="M40" s="28">
        <f>L40/14092429.94*100</f>
        <v>55.928620639287708</v>
      </c>
    </row>
    <row r="41" spans="1:13" s="7" customFormat="1" ht="393.75" x14ac:dyDescent="0.25">
      <c r="A41" s="24">
        <v>9</v>
      </c>
      <c r="B41" s="9" t="s">
        <v>353</v>
      </c>
      <c r="C41" s="9" t="s">
        <v>34</v>
      </c>
      <c r="D41" s="9" t="s">
        <v>117</v>
      </c>
      <c r="E41" s="9" t="s">
        <v>118</v>
      </c>
      <c r="F41" s="29">
        <v>23818676.170000002</v>
      </c>
      <c r="G41" s="9" t="s">
        <v>135</v>
      </c>
      <c r="H41" s="9" t="s">
        <v>136</v>
      </c>
      <c r="I41" s="25" t="s">
        <v>121</v>
      </c>
      <c r="J41" s="9" t="s">
        <v>5</v>
      </c>
      <c r="K41" s="26" t="s">
        <v>4</v>
      </c>
      <c r="L41" s="27">
        <v>22819100</v>
      </c>
      <c r="M41" s="28">
        <f>L41/23818676.17*100</f>
        <v>95.803393258022524</v>
      </c>
    </row>
    <row r="42" spans="1:13" s="7" customFormat="1" ht="112.5" x14ac:dyDescent="0.25">
      <c r="A42" s="24">
        <v>10</v>
      </c>
      <c r="B42" s="9" t="s">
        <v>354</v>
      </c>
      <c r="C42" s="9" t="s">
        <v>34</v>
      </c>
      <c r="D42" s="9" t="s">
        <v>117</v>
      </c>
      <c r="E42" s="9" t="s">
        <v>316</v>
      </c>
      <c r="F42" s="29">
        <v>4096851.66</v>
      </c>
      <c r="G42" s="9" t="s">
        <v>137</v>
      </c>
      <c r="H42" s="9" t="s">
        <v>138</v>
      </c>
      <c r="I42" s="25" t="s">
        <v>121</v>
      </c>
      <c r="J42" s="9" t="s">
        <v>5</v>
      </c>
      <c r="K42" s="26" t="s">
        <v>4</v>
      </c>
      <c r="L42" s="27">
        <v>2623010.2999999998</v>
      </c>
      <c r="M42" s="28">
        <f>L42/4096851.66*100</f>
        <v>64.025025011523113</v>
      </c>
    </row>
    <row r="43" spans="1:13" s="7" customFormat="1" ht="168.75" x14ac:dyDescent="0.25">
      <c r="A43" s="24">
        <v>11</v>
      </c>
      <c r="B43" s="9" t="s">
        <v>355</v>
      </c>
      <c r="C43" s="9" t="s">
        <v>34</v>
      </c>
      <c r="D43" s="9" t="s">
        <v>117</v>
      </c>
      <c r="E43" s="9" t="s">
        <v>118</v>
      </c>
      <c r="F43" s="38">
        <v>5930760</v>
      </c>
      <c r="G43" s="9" t="s">
        <v>139</v>
      </c>
      <c r="H43" s="9" t="s">
        <v>140</v>
      </c>
      <c r="I43" s="25" t="s">
        <v>121</v>
      </c>
      <c r="J43" s="9" t="s">
        <v>5</v>
      </c>
      <c r="K43" s="26" t="s">
        <v>4</v>
      </c>
      <c r="L43" s="27">
        <v>5739907</v>
      </c>
      <c r="M43" s="28">
        <f>L43/5930760*100</f>
        <v>96.781980724224212</v>
      </c>
    </row>
    <row r="44" spans="1:13" s="7" customFormat="1" ht="206.25" x14ac:dyDescent="0.25">
      <c r="A44" s="24">
        <v>12</v>
      </c>
      <c r="B44" s="9" t="s">
        <v>356</v>
      </c>
      <c r="C44" s="9" t="s">
        <v>34</v>
      </c>
      <c r="D44" s="9" t="s">
        <v>117</v>
      </c>
      <c r="E44" s="9" t="s">
        <v>316</v>
      </c>
      <c r="F44" s="38">
        <v>76488226</v>
      </c>
      <c r="G44" s="9" t="s">
        <v>141</v>
      </c>
      <c r="H44" s="9" t="s">
        <v>142</v>
      </c>
      <c r="I44" s="25" t="s">
        <v>121</v>
      </c>
      <c r="J44" s="9" t="s">
        <v>5</v>
      </c>
      <c r="K44" s="26" t="s">
        <v>4</v>
      </c>
      <c r="L44" s="27">
        <v>66128622.079999998</v>
      </c>
      <c r="M44" s="28">
        <f>L44/76488226*100</f>
        <v>86.455949547058381</v>
      </c>
    </row>
    <row r="45" spans="1:13" s="7" customFormat="1" ht="281.25" x14ac:dyDescent="0.25">
      <c r="A45" s="24">
        <v>13</v>
      </c>
      <c r="B45" s="9" t="s">
        <v>357</v>
      </c>
      <c r="C45" s="9" t="s">
        <v>34</v>
      </c>
      <c r="D45" s="9" t="s">
        <v>117</v>
      </c>
      <c r="E45" s="9" t="s">
        <v>118</v>
      </c>
      <c r="F45" s="29">
        <v>86022.720000000001</v>
      </c>
      <c r="G45" s="9" t="s">
        <v>143</v>
      </c>
      <c r="H45" s="9" t="s">
        <v>144</v>
      </c>
      <c r="I45" s="25" t="s">
        <v>121</v>
      </c>
      <c r="J45" s="9" t="s">
        <v>5</v>
      </c>
      <c r="K45" s="26" t="s">
        <v>4</v>
      </c>
      <c r="L45" s="27">
        <v>84230.58</v>
      </c>
      <c r="M45" s="28">
        <f>L45/86022.72*100</f>
        <v>97.916666666666657</v>
      </c>
    </row>
    <row r="46" spans="1:13" s="7" customFormat="1" ht="225" x14ac:dyDescent="0.25">
      <c r="A46" s="24">
        <v>14</v>
      </c>
      <c r="B46" s="9" t="s">
        <v>358</v>
      </c>
      <c r="C46" s="9" t="s">
        <v>34</v>
      </c>
      <c r="D46" s="9" t="s">
        <v>117</v>
      </c>
      <c r="E46" s="9" t="s">
        <v>118</v>
      </c>
      <c r="F46" s="29">
        <v>79799.42</v>
      </c>
      <c r="G46" s="9" t="s">
        <v>145</v>
      </c>
      <c r="H46" s="9" t="s">
        <v>146</v>
      </c>
      <c r="I46" s="25" t="s">
        <v>121</v>
      </c>
      <c r="J46" s="9" t="s">
        <v>5</v>
      </c>
      <c r="K46" s="26" t="s">
        <v>4</v>
      </c>
      <c r="L46" s="27">
        <v>71307.8</v>
      </c>
      <c r="M46" s="28">
        <f>L46/79799.42*100</f>
        <v>89.358794838358477</v>
      </c>
    </row>
    <row r="47" spans="1:13" s="7" customFormat="1" ht="93.75" x14ac:dyDescent="0.25">
      <c r="A47" s="24">
        <v>15</v>
      </c>
      <c r="B47" s="9" t="s">
        <v>359</v>
      </c>
      <c r="C47" s="9" t="s">
        <v>34</v>
      </c>
      <c r="D47" s="9" t="s">
        <v>117</v>
      </c>
      <c r="E47" s="9" t="s">
        <v>118</v>
      </c>
      <c r="F47" s="29">
        <v>552295.93000000005</v>
      </c>
      <c r="G47" s="9" t="s">
        <v>147</v>
      </c>
      <c r="H47" s="9" t="s">
        <v>148</v>
      </c>
      <c r="I47" s="25" t="s">
        <v>121</v>
      </c>
      <c r="J47" s="9" t="s">
        <v>5</v>
      </c>
      <c r="K47" s="26" t="s">
        <v>4</v>
      </c>
      <c r="L47" s="27">
        <v>485951.15</v>
      </c>
      <c r="M47" s="28">
        <f>L47/552295.93*100</f>
        <v>87.987458100587475</v>
      </c>
    </row>
    <row r="48" spans="1:13" s="7" customFormat="1" ht="150" x14ac:dyDescent="0.25">
      <c r="A48" s="24">
        <v>16</v>
      </c>
      <c r="B48" s="9" t="s">
        <v>360</v>
      </c>
      <c r="C48" s="9" t="s">
        <v>34</v>
      </c>
      <c r="D48" s="9" t="s">
        <v>117</v>
      </c>
      <c r="E48" s="9" t="s">
        <v>316</v>
      </c>
      <c r="F48" s="38">
        <v>102102</v>
      </c>
      <c r="G48" s="9" t="s">
        <v>149</v>
      </c>
      <c r="H48" s="9" t="s">
        <v>150</v>
      </c>
      <c r="I48" s="25" t="s">
        <v>121</v>
      </c>
      <c r="J48" s="9" t="s">
        <v>5</v>
      </c>
      <c r="K48" s="26" t="s">
        <v>4</v>
      </c>
      <c r="L48" s="27">
        <v>91659.6</v>
      </c>
      <c r="M48" s="28">
        <f>L48/102102*100</f>
        <v>89.772580360815653</v>
      </c>
    </row>
    <row r="49" spans="1:14" s="7" customFormat="1" ht="262.5" x14ac:dyDescent="0.25">
      <c r="A49" s="24">
        <v>17</v>
      </c>
      <c r="B49" s="9" t="s">
        <v>361</v>
      </c>
      <c r="C49" s="9" t="s">
        <v>34</v>
      </c>
      <c r="D49" s="9" t="s">
        <v>117</v>
      </c>
      <c r="E49" s="9" t="s">
        <v>316</v>
      </c>
      <c r="F49" s="38">
        <v>1525736</v>
      </c>
      <c r="G49" s="9" t="s">
        <v>151</v>
      </c>
      <c r="H49" s="9" t="s">
        <v>152</v>
      </c>
      <c r="I49" s="25" t="s">
        <v>121</v>
      </c>
      <c r="J49" s="9" t="s">
        <v>5</v>
      </c>
      <c r="K49" s="26" t="s">
        <v>4</v>
      </c>
      <c r="L49" s="27">
        <v>337999.96</v>
      </c>
      <c r="M49" s="28">
        <f>L49/1525736*100</f>
        <v>22.153240141151549</v>
      </c>
    </row>
    <row r="50" spans="1:14" s="7" customFormat="1" ht="393.75" x14ac:dyDescent="0.25">
      <c r="A50" s="24">
        <v>18</v>
      </c>
      <c r="B50" s="9" t="s">
        <v>362</v>
      </c>
      <c r="C50" s="9" t="s">
        <v>34</v>
      </c>
      <c r="D50" s="9" t="s">
        <v>117</v>
      </c>
      <c r="E50" s="9" t="s">
        <v>316</v>
      </c>
      <c r="F50" s="29">
        <v>24613.65</v>
      </c>
      <c r="G50" s="9" t="s">
        <v>153</v>
      </c>
      <c r="H50" s="9" t="s">
        <v>154</v>
      </c>
      <c r="I50" s="25" t="s">
        <v>121</v>
      </c>
      <c r="J50" s="9" t="s">
        <v>5</v>
      </c>
      <c r="K50" s="26" t="s">
        <v>4</v>
      </c>
      <c r="L50" s="27">
        <v>15443.82</v>
      </c>
      <c r="M50" s="28">
        <f>L50/24613.65*100</f>
        <v>62.744940307512287</v>
      </c>
    </row>
    <row r="51" spans="1:14" s="7" customFormat="1" ht="243.75" x14ac:dyDescent="0.25">
      <c r="A51" s="24">
        <v>19</v>
      </c>
      <c r="B51" s="39" t="s">
        <v>363</v>
      </c>
      <c r="C51" s="9" t="s">
        <v>34</v>
      </c>
      <c r="D51" s="9" t="s">
        <v>117</v>
      </c>
      <c r="E51" s="9" t="s">
        <v>316</v>
      </c>
      <c r="F51" s="38">
        <v>9223830</v>
      </c>
      <c r="G51" s="9" t="s">
        <v>155</v>
      </c>
      <c r="H51" s="9" t="s">
        <v>156</v>
      </c>
      <c r="I51" s="25" t="s">
        <v>121</v>
      </c>
      <c r="J51" s="9" t="s">
        <v>5</v>
      </c>
      <c r="K51" s="26" t="s">
        <v>4</v>
      </c>
      <c r="L51" s="27">
        <v>3538289.84</v>
      </c>
      <c r="M51" s="28">
        <f>L51/9223830*100</f>
        <v>38.360310630182902</v>
      </c>
    </row>
    <row r="52" spans="1:14" s="7" customFormat="1" ht="278.25" customHeight="1" thickBot="1" x14ac:dyDescent="0.3">
      <c r="A52" s="40">
        <v>20</v>
      </c>
      <c r="B52" s="41" t="s">
        <v>364</v>
      </c>
      <c r="C52" s="41" t="s">
        <v>34</v>
      </c>
      <c r="D52" s="41" t="s">
        <v>117</v>
      </c>
      <c r="E52" s="41" t="s">
        <v>316</v>
      </c>
      <c r="F52" s="42">
        <v>220313.01</v>
      </c>
      <c r="G52" s="41" t="s">
        <v>157</v>
      </c>
      <c r="H52" s="41" t="s">
        <v>158</v>
      </c>
      <c r="I52" s="43" t="s">
        <v>121</v>
      </c>
      <c r="J52" s="41" t="s">
        <v>5</v>
      </c>
      <c r="K52" s="44" t="s">
        <v>4</v>
      </c>
      <c r="L52" s="45">
        <v>211956.43</v>
      </c>
      <c r="M52" s="46">
        <f>L52/220313.01*100</f>
        <v>96.206951191851985</v>
      </c>
    </row>
    <row r="53" spans="1:14" ht="30.75" customHeight="1" thickTop="1" thickBot="1" x14ac:dyDescent="0.3">
      <c r="A53" s="69" t="s">
        <v>335</v>
      </c>
      <c r="B53" s="69"/>
      <c r="C53" s="69"/>
      <c r="D53" s="69"/>
      <c r="E53" s="69"/>
      <c r="F53" s="69"/>
      <c r="G53" s="69"/>
      <c r="H53" s="69"/>
      <c r="I53" s="69"/>
      <c r="J53" s="69"/>
      <c r="K53" s="69"/>
      <c r="L53" s="47">
        <f>SUM(L33:L52)</f>
        <v>128214004.06999998</v>
      </c>
      <c r="M53" s="47">
        <f>L53*100/SUM(F33:F52)</f>
        <v>81.812072394841664</v>
      </c>
      <c r="N53" s="32"/>
    </row>
    <row r="54" spans="1:14" ht="19.5" thickTop="1" x14ac:dyDescent="0.25"/>
    <row r="87" ht="28.15" customHeight="1" x14ac:dyDescent="0.25"/>
  </sheetData>
  <mergeCells count="22">
    <mergeCell ref="A32:M32"/>
    <mergeCell ref="L30:M30"/>
    <mergeCell ref="L31:M31"/>
    <mergeCell ref="A28:K28"/>
    <mergeCell ref="L4:L5"/>
    <mergeCell ref="M4:M5"/>
    <mergeCell ref="A53:K53"/>
    <mergeCell ref="L29:M29"/>
    <mergeCell ref="A3:M3"/>
    <mergeCell ref="I1:K1"/>
    <mergeCell ref="A4:A5"/>
    <mergeCell ref="B4:B5"/>
    <mergeCell ref="C4:C5"/>
    <mergeCell ref="D4:D5"/>
    <mergeCell ref="E4:E5"/>
    <mergeCell ref="F4:F5"/>
    <mergeCell ref="G4:G5"/>
    <mergeCell ref="I4:I5"/>
    <mergeCell ref="J4:J5"/>
    <mergeCell ref="K4:K5"/>
    <mergeCell ref="B1:C1"/>
    <mergeCell ref="H4:H5"/>
  </mergeCells>
  <hyperlinks>
    <hyperlink ref="I33" r:id="rId1" xr:uid="{BBA120E2-C0C9-408B-82F4-B3972EFC70F2}"/>
    <hyperlink ref="I34" r:id="rId2" xr:uid="{39DF1FD0-4713-4DD1-8341-9C3E88F52D6F}"/>
    <hyperlink ref="I35" r:id="rId3" xr:uid="{93C4B992-72DB-4B04-ADA2-13B7EB5BC4F7}"/>
    <hyperlink ref="I36" r:id="rId4" xr:uid="{2EEF77B8-6F29-4879-B480-CCE9CA9D01F5}"/>
    <hyperlink ref="I37:I52" r:id="rId5" display="https://oipocu.edu.ro" xr:uid="{DABC4657-67D5-4BBF-8C3E-F7F9CA8FA8A7}"/>
    <hyperlink ref="I21" r:id="rId6" xr:uid="{DE290050-6DF6-4253-8E46-4C9BBA9A863B}"/>
    <hyperlink ref="I22" r:id="rId7" xr:uid="{931D7A48-00EA-41A8-899A-EEDEB22890CB}"/>
    <hyperlink ref="I23" r:id="rId8" xr:uid="{A9A30557-F6A7-498C-B5FC-17B8863FCD42}"/>
    <hyperlink ref="I27" r:id="rId9" xr:uid="{2BFA6FBD-A26D-4799-8B26-838710B74B97}"/>
  </hyperlinks>
  <pageMargins left="0.51181102362204722" right="0.51181102362204722" top="0.74803149606299213" bottom="0.35433070866141736" header="0.31496062992125984" footer="0.31496062992125984"/>
  <pageSetup paperSize="9" scale="34" fitToHeight="6" orientation="landscape" r:id="rId10"/>
  <rowBreaks count="1" manualBreakCount="1">
    <brk id="31" max="10" man="1"/>
  </rowBreaks>
  <drawing r:id="rId11"/>
  <legacy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9C544-165E-4844-8504-E30F43C07685}">
  <dimension ref="A1:P19"/>
  <sheetViews>
    <sheetView zoomScale="55" zoomScaleNormal="55" workbookViewId="0">
      <selection activeCell="A3" sqref="A3:P5"/>
    </sheetView>
  </sheetViews>
  <sheetFormatPr defaultRowHeight="15" x14ac:dyDescent="0.25"/>
  <cols>
    <col min="1" max="1" width="7.42578125" bestFit="1" customWidth="1"/>
    <col min="2" max="2" width="37.28515625" bestFit="1" customWidth="1"/>
    <col min="3" max="3" width="51.28515625" bestFit="1" customWidth="1"/>
    <col min="4" max="4" width="18" customWidth="1"/>
    <col min="5" max="5" width="33.5703125" customWidth="1"/>
    <col min="6" max="6" width="21.140625" customWidth="1"/>
    <col min="7" max="7" width="62.5703125" customWidth="1"/>
    <col min="8" max="8" width="76.28515625" customWidth="1"/>
    <col min="9" max="9" width="31.85546875" customWidth="1"/>
    <col min="10" max="10" width="19.85546875" customWidth="1"/>
    <col min="11" max="11" width="49.42578125" bestFit="1" customWidth="1"/>
    <col min="12" max="12" width="39.5703125" bestFit="1" customWidth="1"/>
    <col min="13" max="13" width="31.5703125" bestFit="1" customWidth="1"/>
    <col min="14" max="14" width="39.5703125" bestFit="1" customWidth="1"/>
    <col min="15" max="15" width="37.28515625" customWidth="1"/>
    <col min="16" max="16" width="63" customWidth="1"/>
  </cols>
  <sheetData>
    <row r="1" spans="1:16" s="1" customFormat="1" ht="69" customHeight="1" x14ac:dyDescent="0.25">
      <c r="B1" s="95" t="s">
        <v>302</v>
      </c>
      <c r="C1" s="95"/>
      <c r="E1" s="3"/>
      <c r="G1" s="2"/>
      <c r="H1" s="4"/>
      <c r="I1" s="96"/>
      <c r="J1" s="96"/>
      <c r="K1" s="96"/>
      <c r="L1" s="59"/>
      <c r="M1" s="59"/>
    </row>
    <row r="2" spans="1:16" s="1" customFormat="1" ht="19.5" thickBot="1" x14ac:dyDescent="0.3">
      <c r="B2" s="2"/>
      <c r="C2" s="2"/>
      <c r="E2" s="3"/>
      <c r="G2" s="2"/>
      <c r="H2" s="4"/>
      <c r="I2" s="5"/>
      <c r="J2" s="5"/>
      <c r="K2" s="5"/>
      <c r="L2" s="59"/>
      <c r="M2" s="59"/>
    </row>
    <row r="3" spans="1:16" s="3" customFormat="1" ht="68.25" customHeight="1" thickTop="1" thickBot="1" x14ac:dyDescent="0.3">
      <c r="A3" s="72" t="s">
        <v>399</v>
      </c>
      <c r="B3" s="73"/>
      <c r="C3" s="73"/>
      <c r="D3" s="73"/>
      <c r="E3" s="73"/>
      <c r="F3" s="73"/>
      <c r="G3" s="73"/>
      <c r="H3" s="73"/>
      <c r="I3" s="73"/>
      <c r="J3" s="73"/>
      <c r="K3" s="73"/>
      <c r="L3" s="73"/>
      <c r="M3" s="73"/>
      <c r="N3" s="73"/>
      <c r="O3" s="73"/>
      <c r="P3" s="74"/>
    </row>
    <row r="4" spans="1:16" s="3" customFormat="1" ht="38.450000000000003" customHeight="1" thickTop="1" x14ac:dyDescent="0.25">
      <c r="A4" s="76" t="s">
        <v>381</v>
      </c>
      <c r="B4" s="78" t="s">
        <v>2</v>
      </c>
      <c r="C4" s="78" t="s">
        <v>215</v>
      </c>
      <c r="D4" s="78" t="s">
        <v>0</v>
      </c>
      <c r="E4" s="78" t="s">
        <v>318</v>
      </c>
      <c r="F4" s="78" t="s">
        <v>216</v>
      </c>
      <c r="G4" s="78" t="s">
        <v>1</v>
      </c>
      <c r="H4" s="78" t="s">
        <v>378</v>
      </c>
      <c r="I4" s="78" t="s">
        <v>21</v>
      </c>
      <c r="J4" s="78" t="s">
        <v>56</v>
      </c>
      <c r="K4" s="80" t="s">
        <v>217</v>
      </c>
      <c r="L4" s="91" t="s">
        <v>330</v>
      </c>
      <c r="M4" s="93" t="s">
        <v>331</v>
      </c>
      <c r="N4" s="91" t="s">
        <v>396</v>
      </c>
      <c r="O4" s="93" t="s">
        <v>397</v>
      </c>
      <c r="P4" s="93" t="s">
        <v>398</v>
      </c>
    </row>
    <row r="5" spans="1:16" s="3" customFormat="1" ht="72.75" customHeight="1" thickBot="1" x14ac:dyDescent="0.3">
      <c r="A5" s="77"/>
      <c r="B5" s="79"/>
      <c r="C5" s="79"/>
      <c r="D5" s="79"/>
      <c r="E5" s="79"/>
      <c r="F5" s="79"/>
      <c r="G5" s="79"/>
      <c r="H5" s="79"/>
      <c r="I5" s="79"/>
      <c r="J5" s="79"/>
      <c r="K5" s="81"/>
      <c r="L5" s="92"/>
      <c r="M5" s="94"/>
      <c r="N5" s="92"/>
      <c r="O5" s="94"/>
      <c r="P5" s="94"/>
    </row>
    <row r="6" spans="1:16" s="60" customFormat="1" ht="226.5" thickTop="1" thickBot="1" x14ac:dyDescent="0.3">
      <c r="A6" s="61">
        <v>1</v>
      </c>
      <c r="B6" s="61" t="s">
        <v>31</v>
      </c>
      <c r="C6" s="61" t="s">
        <v>34</v>
      </c>
      <c r="D6" s="61"/>
      <c r="E6" s="61" t="s">
        <v>317</v>
      </c>
      <c r="F6" s="61" t="s">
        <v>285</v>
      </c>
      <c r="G6" s="61" t="s">
        <v>205</v>
      </c>
      <c r="H6" s="61" t="s">
        <v>206</v>
      </c>
      <c r="I6" s="62" t="s">
        <v>207</v>
      </c>
      <c r="J6" s="61" t="s">
        <v>54</v>
      </c>
      <c r="K6" s="61" t="s">
        <v>20</v>
      </c>
      <c r="L6" s="63" t="s">
        <v>117</v>
      </c>
      <c r="M6" s="63" t="s">
        <v>117</v>
      </c>
      <c r="N6" s="64" t="s">
        <v>366</v>
      </c>
      <c r="O6" s="64">
        <f>161245846/200000000*100</f>
        <v>80.622923</v>
      </c>
      <c r="P6" s="63" t="s">
        <v>117</v>
      </c>
    </row>
    <row r="7" spans="1:16" s="60" customFormat="1" ht="151.5" thickTop="1" thickBot="1" x14ac:dyDescent="0.3">
      <c r="A7" s="61">
        <v>2</v>
      </c>
      <c r="B7" s="61" t="s">
        <v>242</v>
      </c>
      <c r="C7" s="61" t="s">
        <v>34</v>
      </c>
      <c r="D7" s="61" t="s">
        <v>106</v>
      </c>
      <c r="E7" s="61" t="s">
        <v>338</v>
      </c>
      <c r="F7" s="65" t="s">
        <v>382</v>
      </c>
      <c r="G7" s="61" t="s">
        <v>93</v>
      </c>
      <c r="H7" s="61" t="s">
        <v>339</v>
      </c>
      <c r="I7" s="62" t="s">
        <v>94</v>
      </c>
      <c r="J7" s="61" t="s">
        <v>241</v>
      </c>
      <c r="K7" s="61" t="s">
        <v>4</v>
      </c>
      <c r="L7" s="64">
        <v>60001615.209411763</v>
      </c>
      <c r="M7" s="66">
        <v>0.50256567586194323</v>
      </c>
      <c r="N7" s="64">
        <v>60001615.209411763</v>
      </c>
      <c r="O7" s="66">
        <v>0.50256567586194323</v>
      </c>
      <c r="P7" s="61" t="s">
        <v>367</v>
      </c>
    </row>
    <row r="8" spans="1:16" s="60" customFormat="1" ht="151.5" thickTop="1" thickBot="1" x14ac:dyDescent="0.3">
      <c r="A8" s="61">
        <v>3</v>
      </c>
      <c r="B8" s="61" t="s">
        <v>243</v>
      </c>
      <c r="C8" s="61" t="s">
        <v>34</v>
      </c>
      <c r="D8" s="61" t="s">
        <v>107</v>
      </c>
      <c r="E8" s="61" t="s">
        <v>310</v>
      </c>
      <c r="F8" s="65" t="s">
        <v>383</v>
      </c>
      <c r="G8" s="61" t="s">
        <v>93</v>
      </c>
      <c r="H8" s="61" t="s">
        <v>108</v>
      </c>
      <c r="I8" s="62" t="s">
        <v>94</v>
      </c>
      <c r="J8" s="61" t="s">
        <v>241</v>
      </c>
      <c r="K8" s="61" t="s">
        <v>4</v>
      </c>
      <c r="L8" s="64">
        <v>50118227.909999996</v>
      </c>
      <c r="M8" s="66">
        <v>0.5741373737887302</v>
      </c>
      <c r="N8" s="64">
        <v>50118227.909999996</v>
      </c>
      <c r="O8" s="66">
        <v>0.5741373737887302</v>
      </c>
      <c r="P8" s="61" t="s">
        <v>368</v>
      </c>
    </row>
    <row r="9" spans="1:16" s="60" customFormat="1" ht="151.5" thickTop="1" thickBot="1" x14ac:dyDescent="0.3">
      <c r="A9" s="61">
        <v>4</v>
      </c>
      <c r="B9" s="61" t="s">
        <v>244</v>
      </c>
      <c r="C9" s="61" t="s">
        <v>34</v>
      </c>
      <c r="D9" s="61" t="s">
        <v>92</v>
      </c>
      <c r="E9" s="61" t="s">
        <v>310</v>
      </c>
      <c r="F9" s="61" t="s">
        <v>384</v>
      </c>
      <c r="G9" s="61" t="s">
        <v>93</v>
      </c>
      <c r="H9" s="61" t="s">
        <v>340</v>
      </c>
      <c r="I9" s="62" t="s">
        <v>94</v>
      </c>
      <c r="J9" s="61" t="s">
        <v>241</v>
      </c>
      <c r="K9" s="61" t="s">
        <v>95</v>
      </c>
      <c r="L9" s="64">
        <v>82940427.949999988</v>
      </c>
      <c r="M9" s="66">
        <v>0.94001282920369267</v>
      </c>
      <c r="N9" s="64">
        <v>82940427.949999988</v>
      </c>
      <c r="O9" s="66">
        <v>0.95302424662024576</v>
      </c>
      <c r="P9" s="61" t="s">
        <v>369</v>
      </c>
    </row>
    <row r="10" spans="1:16" s="60" customFormat="1" ht="151.5" thickTop="1" thickBot="1" x14ac:dyDescent="0.3">
      <c r="A10" s="61">
        <v>5</v>
      </c>
      <c r="B10" s="61" t="s">
        <v>245</v>
      </c>
      <c r="C10" s="61" t="s">
        <v>34</v>
      </c>
      <c r="D10" s="61" t="s">
        <v>96</v>
      </c>
      <c r="E10" s="61" t="s">
        <v>310</v>
      </c>
      <c r="F10" s="65" t="s">
        <v>385</v>
      </c>
      <c r="G10" s="61" t="s">
        <v>93</v>
      </c>
      <c r="H10" s="61" t="s">
        <v>97</v>
      </c>
      <c r="I10" s="62" t="s">
        <v>94</v>
      </c>
      <c r="J10" s="61" t="s">
        <v>241</v>
      </c>
      <c r="K10" s="61" t="s">
        <v>4</v>
      </c>
      <c r="L10" s="64">
        <v>73570433.372299999</v>
      </c>
      <c r="M10" s="66">
        <v>0.57510123326650353</v>
      </c>
      <c r="N10" s="64">
        <v>73570433.372299999</v>
      </c>
      <c r="O10" s="66">
        <v>0.57510123326650353</v>
      </c>
      <c r="P10" s="61" t="s">
        <v>370</v>
      </c>
    </row>
    <row r="11" spans="1:16" s="60" customFormat="1" ht="151.5" thickTop="1" thickBot="1" x14ac:dyDescent="0.3">
      <c r="A11" s="61">
        <v>6</v>
      </c>
      <c r="B11" s="61" t="s">
        <v>246</v>
      </c>
      <c r="C11" s="61" t="s">
        <v>34</v>
      </c>
      <c r="D11" s="61" t="s">
        <v>109</v>
      </c>
      <c r="E11" s="61" t="s">
        <v>310</v>
      </c>
      <c r="F11" s="65" t="s">
        <v>386</v>
      </c>
      <c r="G11" s="61" t="s">
        <v>93</v>
      </c>
      <c r="H11" s="61" t="s">
        <v>110</v>
      </c>
      <c r="I11" s="62" t="s">
        <v>94</v>
      </c>
      <c r="J11" s="61" t="s">
        <v>241</v>
      </c>
      <c r="K11" s="61" t="s">
        <v>4</v>
      </c>
      <c r="L11" s="64">
        <v>48700232.739999995</v>
      </c>
      <c r="M11" s="66">
        <v>0.69256468397208693</v>
      </c>
      <c r="N11" s="64">
        <v>48700232.739999995</v>
      </c>
      <c r="O11" s="66">
        <v>0.69256468397208693</v>
      </c>
      <c r="P11" s="61" t="s">
        <v>371</v>
      </c>
    </row>
    <row r="12" spans="1:16" s="60" customFormat="1" ht="151.5" thickTop="1" thickBot="1" x14ac:dyDescent="0.3">
      <c r="A12" s="61">
        <v>7</v>
      </c>
      <c r="B12" s="61" t="s">
        <v>247</v>
      </c>
      <c r="C12" s="61" t="s">
        <v>34</v>
      </c>
      <c r="D12" s="61" t="s">
        <v>98</v>
      </c>
      <c r="E12" s="61" t="s">
        <v>341</v>
      </c>
      <c r="F12" s="65" t="s">
        <v>387</v>
      </c>
      <c r="G12" s="61" t="s">
        <v>93</v>
      </c>
      <c r="H12" s="61" t="s">
        <v>99</v>
      </c>
      <c r="I12" s="62" t="s">
        <v>94</v>
      </c>
      <c r="J12" s="61" t="s">
        <v>241</v>
      </c>
      <c r="K12" s="61" t="s">
        <v>4</v>
      </c>
      <c r="L12" s="64">
        <v>44096747.958199993</v>
      </c>
      <c r="M12" s="66">
        <v>0.58866893271604226</v>
      </c>
      <c r="N12" s="64">
        <v>44096747.958199993</v>
      </c>
      <c r="O12" s="66">
        <v>0.58866893271604226</v>
      </c>
      <c r="P12" s="61" t="s">
        <v>372</v>
      </c>
    </row>
    <row r="13" spans="1:16" s="60" customFormat="1" ht="151.5" thickTop="1" thickBot="1" x14ac:dyDescent="0.3">
      <c r="A13" s="61">
        <v>8</v>
      </c>
      <c r="B13" s="61" t="s">
        <v>248</v>
      </c>
      <c r="C13" s="61" t="s">
        <v>34</v>
      </c>
      <c r="D13" s="61" t="s">
        <v>100</v>
      </c>
      <c r="E13" s="61" t="s">
        <v>310</v>
      </c>
      <c r="F13" s="65" t="s">
        <v>388</v>
      </c>
      <c r="G13" s="61" t="s">
        <v>93</v>
      </c>
      <c r="H13" s="61" t="s">
        <v>101</v>
      </c>
      <c r="I13" s="62" t="s">
        <v>94</v>
      </c>
      <c r="J13" s="61" t="s">
        <v>241</v>
      </c>
      <c r="K13" s="61" t="s">
        <v>4</v>
      </c>
      <c r="L13" s="64">
        <v>56669336.615200005</v>
      </c>
      <c r="M13" s="66">
        <v>0.52660742360159352</v>
      </c>
      <c r="N13" s="64">
        <v>56669336.615200005</v>
      </c>
      <c r="O13" s="66">
        <v>0.52660742360159352</v>
      </c>
      <c r="P13" s="61" t="s">
        <v>373</v>
      </c>
    </row>
    <row r="14" spans="1:16" s="60" customFormat="1" ht="151.5" thickTop="1" thickBot="1" x14ac:dyDescent="0.3">
      <c r="A14" s="61">
        <v>9</v>
      </c>
      <c r="B14" s="61" t="s">
        <v>249</v>
      </c>
      <c r="C14" s="61" t="s">
        <v>34</v>
      </c>
      <c r="D14" s="61" t="s">
        <v>102</v>
      </c>
      <c r="E14" s="61" t="s">
        <v>338</v>
      </c>
      <c r="F14" s="65" t="s">
        <v>389</v>
      </c>
      <c r="G14" s="61" t="s">
        <v>93</v>
      </c>
      <c r="H14" s="61" t="s">
        <v>103</v>
      </c>
      <c r="I14" s="62" t="s">
        <v>94</v>
      </c>
      <c r="J14" s="61" t="s">
        <v>241</v>
      </c>
      <c r="K14" s="61" t="s">
        <v>4</v>
      </c>
      <c r="L14" s="64">
        <v>35318422.781400003</v>
      </c>
      <c r="M14" s="66">
        <v>0.50736961879669518</v>
      </c>
      <c r="N14" s="64">
        <v>35318422.781400003</v>
      </c>
      <c r="O14" s="66">
        <v>0.54251590586807652</v>
      </c>
      <c r="P14" s="61" t="s">
        <v>374</v>
      </c>
    </row>
    <row r="15" spans="1:16" s="60" customFormat="1" ht="114" thickTop="1" thickBot="1" x14ac:dyDescent="0.3">
      <c r="A15" s="61">
        <v>10</v>
      </c>
      <c r="B15" s="61" t="s">
        <v>250</v>
      </c>
      <c r="C15" s="61" t="s">
        <v>34</v>
      </c>
      <c r="D15" s="61" t="s">
        <v>111</v>
      </c>
      <c r="E15" s="61" t="s">
        <v>342</v>
      </c>
      <c r="F15" s="65" t="s">
        <v>390</v>
      </c>
      <c r="G15" s="61" t="s">
        <v>93</v>
      </c>
      <c r="H15" s="61" t="s">
        <v>112</v>
      </c>
      <c r="I15" s="62" t="s">
        <v>94</v>
      </c>
      <c r="J15" s="61" t="s">
        <v>241</v>
      </c>
      <c r="K15" s="61" t="s">
        <v>4</v>
      </c>
      <c r="L15" s="64">
        <v>1815662.2825</v>
      </c>
      <c r="M15" s="66">
        <v>1</v>
      </c>
      <c r="N15" s="64">
        <v>1815662.2825</v>
      </c>
      <c r="O15" s="66">
        <v>1</v>
      </c>
      <c r="P15" s="61" t="s">
        <v>375</v>
      </c>
    </row>
    <row r="16" spans="1:16" s="60" customFormat="1" ht="151.5" thickTop="1" thickBot="1" x14ac:dyDescent="0.3">
      <c r="A16" s="61">
        <v>11</v>
      </c>
      <c r="B16" s="61" t="s">
        <v>251</v>
      </c>
      <c r="C16" s="61" t="s">
        <v>34</v>
      </c>
      <c r="D16" s="61" t="s">
        <v>104</v>
      </c>
      <c r="E16" s="61" t="s">
        <v>310</v>
      </c>
      <c r="F16" s="65" t="s">
        <v>391</v>
      </c>
      <c r="G16" s="61" t="s">
        <v>93</v>
      </c>
      <c r="H16" s="61" t="s">
        <v>105</v>
      </c>
      <c r="I16" s="62" t="s">
        <v>94</v>
      </c>
      <c r="J16" s="61" t="s">
        <v>241</v>
      </c>
      <c r="K16" s="61" t="s">
        <v>4</v>
      </c>
      <c r="L16" s="64">
        <v>10968894.760000002</v>
      </c>
      <c r="M16" s="66">
        <v>0.18883628361484903</v>
      </c>
      <c r="N16" s="64">
        <v>10968894.760000002</v>
      </c>
      <c r="O16" s="66">
        <v>0.18883628361484903</v>
      </c>
      <c r="P16" s="61" t="s">
        <v>376</v>
      </c>
    </row>
    <row r="17" spans="1:16" s="60" customFormat="1" ht="401.25" customHeight="1" thickTop="1" thickBot="1" x14ac:dyDescent="0.3">
      <c r="A17" s="61">
        <v>12</v>
      </c>
      <c r="B17" s="61" t="s">
        <v>30</v>
      </c>
      <c r="C17" s="61" t="s">
        <v>34</v>
      </c>
      <c r="D17" s="61"/>
      <c r="E17" s="61" t="s">
        <v>392</v>
      </c>
      <c r="F17" s="61" t="s">
        <v>113</v>
      </c>
      <c r="G17" s="61" t="s">
        <v>343</v>
      </c>
      <c r="H17" s="61" t="s">
        <v>393</v>
      </c>
      <c r="I17" s="62" t="s">
        <v>94</v>
      </c>
      <c r="J17" s="61" t="s">
        <v>114</v>
      </c>
      <c r="K17" s="61" t="s">
        <v>38</v>
      </c>
      <c r="L17" s="67">
        <v>127629294.55</v>
      </c>
      <c r="M17" s="68">
        <v>0.98875140931554306</v>
      </c>
      <c r="N17" s="67">
        <v>128634713.45999999</v>
      </c>
      <c r="O17" s="68">
        <v>0.99654044683800269</v>
      </c>
      <c r="P17" s="68" t="s">
        <v>394</v>
      </c>
    </row>
    <row r="18" spans="1:16" s="60" customFormat="1" ht="211.5" customHeight="1" thickTop="1" thickBot="1" x14ac:dyDescent="0.3">
      <c r="A18" s="61">
        <v>13</v>
      </c>
      <c r="B18" s="61" t="s">
        <v>322</v>
      </c>
      <c r="C18" s="61" t="s">
        <v>34</v>
      </c>
      <c r="D18" s="61" t="s">
        <v>323</v>
      </c>
      <c r="E18" s="61" t="s">
        <v>324</v>
      </c>
      <c r="F18" s="61" t="s">
        <v>325</v>
      </c>
      <c r="G18" s="61" t="s">
        <v>326</v>
      </c>
      <c r="H18" s="61" t="s">
        <v>395</v>
      </c>
      <c r="I18" s="62" t="s">
        <v>94</v>
      </c>
      <c r="J18" s="61" t="s">
        <v>327</v>
      </c>
      <c r="K18" s="61" t="s">
        <v>20</v>
      </c>
      <c r="L18" s="67">
        <v>873465.87</v>
      </c>
      <c r="M18" s="68">
        <v>8.7346587E-3</v>
      </c>
      <c r="N18" s="67">
        <v>13938441.51</v>
      </c>
      <c r="O18" s="68">
        <v>0.13938441509999999</v>
      </c>
      <c r="P18" s="68" t="s">
        <v>394</v>
      </c>
    </row>
    <row r="19" spans="1:16" ht="15.75" thickTop="1" x14ac:dyDescent="0.25"/>
  </sheetData>
  <mergeCells count="19">
    <mergeCell ref="B1:C1"/>
    <mergeCell ref="I1:K1"/>
    <mergeCell ref="A4:A5"/>
    <mergeCell ref="B4:B5"/>
    <mergeCell ref="C4:C5"/>
    <mergeCell ref="D4:D5"/>
    <mergeCell ref="E4:E5"/>
    <mergeCell ref="F4:F5"/>
    <mergeCell ref="G4:G5"/>
    <mergeCell ref="A3:P3"/>
    <mergeCell ref="N4:N5"/>
    <mergeCell ref="O4:O5"/>
    <mergeCell ref="P4:P5"/>
    <mergeCell ref="H4:H5"/>
    <mergeCell ref="I4:I5"/>
    <mergeCell ref="J4:J5"/>
    <mergeCell ref="K4:K5"/>
    <mergeCell ref="L4:L5"/>
    <mergeCell ref="M4:M5"/>
  </mergeCells>
  <hyperlinks>
    <hyperlink ref="I6" r:id="rId1" xr:uid="{5CBD2637-155B-4276-B68C-134132824D61}"/>
    <hyperlink ref="I9" r:id="rId2" xr:uid="{743650B4-0B22-42AB-8066-63CFCA0FDFC6}"/>
    <hyperlink ref="I10" r:id="rId3" xr:uid="{D73D94CD-CC1B-4143-AEB8-4303AB7BF782}"/>
    <hyperlink ref="I12" r:id="rId4" xr:uid="{8149738D-652A-4195-937E-4A2B04055122}"/>
    <hyperlink ref="I13" r:id="rId5" xr:uid="{A1C38AEC-1CA6-4D6E-93D3-40C0D2B5DAD9}"/>
    <hyperlink ref="I14" r:id="rId6" xr:uid="{036F526C-FB5A-46DE-B9E1-54A468D5B6D6}"/>
    <hyperlink ref="I16" r:id="rId7" xr:uid="{6992AF41-0BA9-4309-A87D-685EB5297FD1}"/>
    <hyperlink ref="I7" r:id="rId8" xr:uid="{B6E9E9A9-ECF0-4A8B-AB89-C38433C03F94}"/>
    <hyperlink ref="I8" r:id="rId9" xr:uid="{4A798292-53AD-47E9-8CC4-E1946FD811F2}"/>
    <hyperlink ref="I11" r:id="rId10" xr:uid="{4B622B48-ECBD-4414-A95E-D18427522D56}"/>
    <hyperlink ref="I15" r:id="rId11" xr:uid="{F825F83F-0ACA-4A37-934F-ED107741D26F}"/>
    <hyperlink ref="I17" r:id="rId12" xr:uid="{D7EB39F1-13B1-43EC-A215-3342FE60438B}"/>
    <hyperlink ref="I18" r:id="rId13" xr:uid="{DDFC0796-EDFE-42F7-A9FF-5719F99CB5BE}"/>
  </hyperlinks>
  <pageMargins left="0.7" right="0.7" top="0.75" bottom="0.75" header="0.3" footer="0.3"/>
  <drawing r:id="rId1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ABD29-7788-431A-84BD-DB63B54F6AD1}">
  <dimension ref="A1:K18"/>
  <sheetViews>
    <sheetView zoomScale="55" zoomScaleNormal="55" workbookViewId="0">
      <selection activeCell="A3" sqref="A3:K5"/>
    </sheetView>
  </sheetViews>
  <sheetFormatPr defaultRowHeight="15" x14ac:dyDescent="0.25"/>
  <cols>
    <col min="1" max="1" width="12.28515625" bestFit="1" customWidth="1"/>
    <col min="2" max="2" width="43.140625" customWidth="1"/>
    <col min="3" max="3" width="24.140625" customWidth="1"/>
    <col min="4" max="4" width="34.28515625" customWidth="1"/>
    <col min="5" max="5" width="27.28515625" customWidth="1"/>
    <col min="6" max="6" width="28.28515625" bestFit="1" customWidth="1"/>
    <col min="7" max="7" width="46.28515625" customWidth="1"/>
    <col min="8" max="8" width="89.85546875" customWidth="1"/>
    <col min="9" max="9" width="20.28515625" customWidth="1"/>
    <col min="10" max="10" width="52.5703125" customWidth="1"/>
    <col min="11" max="11" width="33.28515625" customWidth="1"/>
  </cols>
  <sheetData>
    <row r="1" spans="1:11" s="1" customFormat="1" ht="69" customHeight="1" x14ac:dyDescent="0.25">
      <c r="B1" s="95" t="s">
        <v>302</v>
      </c>
      <c r="C1" s="95"/>
      <c r="E1" s="3"/>
      <c r="G1" s="2"/>
      <c r="H1" s="4"/>
      <c r="I1" s="96"/>
      <c r="J1" s="96"/>
      <c r="K1" s="96"/>
    </row>
    <row r="2" spans="1:11" s="1" customFormat="1" ht="19.5" thickBot="1" x14ac:dyDescent="0.3">
      <c r="B2" s="2"/>
      <c r="C2" s="2"/>
      <c r="E2" s="3"/>
      <c r="G2" s="2"/>
      <c r="H2" s="4"/>
      <c r="I2" s="5"/>
      <c r="J2" s="5"/>
      <c r="K2" s="5"/>
    </row>
    <row r="3" spans="1:11" s="3" customFormat="1" ht="72" customHeight="1" thickTop="1" thickBot="1" x14ac:dyDescent="0.3">
      <c r="A3" s="72" t="s">
        <v>380</v>
      </c>
      <c r="B3" s="73"/>
      <c r="C3" s="73"/>
      <c r="D3" s="73"/>
      <c r="E3" s="73"/>
      <c r="F3" s="73"/>
      <c r="G3" s="73"/>
      <c r="H3" s="73"/>
      <c r="I3" s="73"/>
      <c r="J3" s="73"/>
      <c r="K3" s="74"/>
    </row>
    <row r="4" spans="1:11" s="3" customFormat="1" ht="38.450000000000003" customHeight="1" thickTop="1" x14ac:dyDescent="0.25">
      <c r="A4" s="76" t="s">
        <v>381</v>
      </c>
      <c r="B4" s="78" t="s">
        <v>2</v>
      </c>
      <c r="C4" s="78" t="s">
        <v>215</v>
      </c>
      <c r="D4" s="78" t="s">
        <v>0</v>
      </c>
      <c r="E4" s="78" t="s">
        <v>318</v>
      </c>
      <c r="F4" s="78" t="s">
        <v>216</v>
      </c>
      <c r="G4" s="78" t="s">
        <v>1</v>
      </c>
      <c r="H4" s="78" t="s">
        <v>378</v>
      </c>
      <c r="I4" s="78" t="s">
        <v>21</v>
      </c>
      <c r="J4" s="78" t="s">
        <v>56</v>
      </c>
      <c r="K4" s="80" t="s">
        <v>217</v>
      </c>
    </row>
    <row r="5" spans="1:11" s="3" customFormat="1" ht="57.75" customHeight="1" thickBot="1" x14ac:dyDescent="0.3">
      <c r="A5" s="77"/>
      <c r="B5" s="79"/>
      <c r="C5" s="79"/>
      <c r="D5" s="79"/>
      <c r="E5" s="79"/>
      <c r="F5" s="79"/>
      <c r="G5" s="79"/>
      <c r="H5" s="79"/>
      <c r="I5" s="79"/>
      <c r="J5" s="79"/>
      <c r="K5" s="81"/>
    </row>
    <row r="6" spans="1:11" s="3" customFormat="1" ht="188.25" thickTop="1" x14ac:dyDescent="0.25">
      <c r="A6" s="13">
        <v>1</v>
      </c>
      <c r="B6" s="9" t="s">
        <v>240</v>
      </c>
      <c r="C6" s="9" t="s">
        <v>34</v>
      </c>
      <c r="D6" s="17"/>
      <c r="E6" s="14" t="s">
        <v>319</v>
      </c>
      <c r="F6" s="14" t="s">
        <v>261</v>
      </c>
      <c r="G6" s="9" t="s">
        <v>37</v>
      </c>
      <c r="H6" s="9" t="s">
        <v>89</v>
      </c>
      <c r="I6" s="14"/>
      <c r="J6" s="14" t="s">
        <v>15</v>
      </c>
      <c r="K6" s="15" t="s">
        <v>4</v>
      </c>
    </row>
    <row r="7" spans="1:11" s="3" customFormat="1" ht="75" x14ac:dyDescent="0.25">
      <c r="A7" s="13">
        <v>2</v>
      </c>
      <c r="B7" s="9" t="s">
        <v>177</v>
      </c>
      <c r="C7" s="9" t="s">
        <v>34</v>
      </c>
      <c r="D7" s="9" t="s">
        <v>178</v>
      </c>
      <c r="E7" s="14" t="s">
        <v>311</v>
      </c>
      <c r="F7" s="14" t="s">
        <v>179</v>
      </c>
      <c r="G7" s="9" t="s">
        <v>180</v>
      </c>
      <c r="H7" s="9" t="s">
        <v>181</v>
      </c>
      <c r="I7" s="14"/>
      <c r="J7" s="14" t="s">
        <v>168</v>
      </c>
      <c r="K7" s="15" t="s">
        <v>4</v>
      </c>
    </row>
    <row r="8" spans="1:11" s="3" customFormat="1" ht="98.25" customHeight="1" x14ac:dyDescent="0.25">
      <c r="A8" s="13">
        <v>3</v>
      </c>
      <c r="B8" s="9" t="s">
        <v>182</v>
      </c>
      <c r="C8" s="9" t="s">
        <v>34</v>
      </c>
      <c r="D8" s="9" t="s">
        <v>183</v>
      </c>
      <c r="E8" s="14" t="s">
        <v>312</v>
      </c>
      <c r="F8" s="14" t="s">
        <v>184</v>
      </c>
      <c r="G8" s="9" t="s">
        <v>185</v>
      </c>
      <c r="H8" s="9" t="s">
        <v>186</v>
      </c>
      <c r="I8" s="14"/>
      <c r="J8" s="14" t="s">
        <v>168</v>
      </c>
      <c r="K8" s="15" t="s">
        <v>4</v>
      </c>
    </row>
    <row r="9" spans="1:11" s="3" customFormat="1" ht="258" customHeight="1" x14ac:dyDescent="0.25">
      <c r="A9" s="13">
        <v>4</v>
      </c>
      <c r="B9" s="9" t="s">
        <v>187</v>
      </c>
      <c r="C9" s="9" t="s">
        <v>34</v>
      </c>
      <c r="D9" s="9" t="s">
        <v>169</v>
      </c>
      <c r="E9" s="14" t="s">
        <v>313</v>
      </c>
      <c r="F9" s="14" t="s">
        <v>170</v>
      </c>
      <c r="G9" s="9" t="s">
        <v>188</v>
      </c>
      <c r="H9" s="9" t="s">
        <v>189</v>
      </c>
      <c r="I9" s="14"/>
      <c r="J9" s="14" t="s">
        <v>168</v>
      </c>
      <c r="K9" s="15" t="s">
        <v>4</v>
      </c>
    </row>
    <row r="10" spans="1:11" s="3" customFormat="1" ht="131.25" x14ac:dyDescent="0.25">
      <c r="A10" s="13">
        <v>5</v>
      </c>
      <c r="B10" s="9" t="s">
        <v>190</v>
      </c>
      <c r="C10" s="9" t="s">
        <v>34</v>
      </c>
      <c r="D10" s="9"/>
      <c r="E10" s="14" t="s">
        <v>314</v>
      </c>
      <c r="F10" s="14" t="s">
        <v>191</v>
      </c>
      <c r="G10" s="9" t="s">
        <v>192</v>
      </c>
      <c r="H10" s="9" t="s">
        <v>193</v>
      </c>
      <c r="I10" s="14"/>
      <c r="J10" s="14" t="s">
        <v>168</v>
      </c>
      <c r="K10" s="15" t="s">
        <v>4</v>
      </c>
    </row>
    <row r="11" spans="1:11" s="3" customFormat="1" ht="263.25" customHeight="1" x14ac:dyDescent="0.25">
      <c r="A11" s="13">
        <v>6</v>
      </c>
      <c r="B11" s="17" t="s">
        <v>194</v>
      </c>
      <c r="C11" s="17" t="s">
        <v>195</v>
      </c>
      <c r="D11" s="17" t="s">
        <v>198</v>
      </c>
      <c r="E11" s="14" t="s">
        <v>293</v>
      </c>
      <c r="F11" s="14" t="s">
        <v>196</v>
      </c>
      <c r="G11" s="9" t="s">
        <v>197</v>
      </c>
      <c r="H11" s="9" t="s">
        <v>199</v>
      </c>
      <c r="I11" s="14"/>
      <c r="J11" s="14" t="s">
        <v>168</v>
      </c>
      <c r="K11" s="15" t="s">
        <v>4</v>
      </c>
    </row>
    <row r="12" spans="1:11" s="3" customFormat="1" ht="75" x14ac:dyDescent="0.25">
      <c r="A12" s="13">
        <v>7</v>
      </c>
      <c r="B12" s="9" t="s">
        <v>164</v>
      </c>
      <c r="C12" s="9" t="s">
        <v>34</v>
      </c>
      <c r="D12" s="48" t="s">
        <v>165</v>
      </c>
      <c r="E12" s="14" t="s">
        <v>254</v>
      </c>
      <c r="F12" s="14" t="s">
        <v>282</v>
      </c>
      <c r="G12" s="9" t="s">
        <v>166</v>
      </c>
      <c r="H12" s="9" t="s">
        <v>167</v>
      </c>
      <c r="I12" s="14"/>
      <c r="J12" s="14" t="s">
        <v>168</v>
      </c>
      <c r="K12" s="15" t="s">
        <v>4</v>
      </c>
    </row>
    <row r="13" spans="1:11" s="3" customFormat="1" ht="151.5" customHeight="1" x14ac:dyDescent="0.25">
      <c r="A13" s="13">
        <v>8</v>
      </c>
      <c r="B13" s="9" t="s">
        <v>252</v>
      </c>
      <c r="C13" s="9" t="s">
        <v>34</v>
      </c>
      <c r="D13" s="9" t="s">
        <v>169</v>
      </c>
      <c r="E13" s="14" t="s">
        <v>253</v>
      </c>
      <c r="F13" s="14" t="s">
        <v>283</v>
      </c>
      <c r="G13" s="9" t="s">
        <v>171</v>
      </c>
      <c r="H13" s="9" t="s">
        <v>172</v>
      </c>
      <c r="I13" s="14"/>
      <c r="J13" s="14" t="s">
        <v>16</v>
      </c>
      <c r="K13" s="15" t="s">
        <v>4</v>
      </c>
    </row>
    <row r="14" spans="1:11" s="3" customFormat="1" ht="99.75" customHeight="1" x14ac:dyDescent="0.25">
      <c r="A14" s="13">
        <v>9</v>
      </c>
      <c r="B14" s="9" t="s">
        <v>173</v>
      </c>
      <c r="C14" s="9" t="s">
        <v>34</v>
      </c>
      <c r="D14" s="9" t="s">
        <v>169</v>
      </c>
      <c r="E14" s="14" t="s">
        <v>255</v>
      </c>
      <c r="F14" s="14" t="s">
        <v>284</v>
      </c>
      <c r="G14" s="9" t="s">
        <v>174</v>
      </c>
      <c r="H14" s="9" t="s">
        <v>175</v>
      </c>
      <c r="I14" s="10" t="s">
        <v>176</v>
      </c>
      <c r="J14" s="14" t="s">
        <v>168</v>
      </c>
      <c r="K14" s="15" t="s">
        <v>4</v>
      </c>
    </row>
    <row r="15" spans="1:11" s="3" customFormat="1" ht="228" customHeight="1" x14ac:dyDescent="0.25">
      <c r="A15" s="13">
        <v>10</v>
      </c>
      <c r="B15" s="9" t="s">
        <v>58</v>
      </c>
      <c r="C15" s="9" t="s">
        <v>34</v>
      </c>
      <c r="D15" s="17"/>
      <c r="E15" s="14"/>
      <c r="F15" s="14" t="s">
        <v>260</v>
      </c>
      <c r="G15" s="9" t="s">
        <v>25</v>
      </c>
      <c r="H15" s="9"/>
      <c r="I15" s="10" t="s">
        <v>17</v>
      </c>
      <c r="J15" s="14" t="s">
        <v>18</v>
      </c>
      <c r="K15" s="15" t="s">
        <v>4</v>
      </c>
    </row>
    <row r="16" spans="1:11" s="3" customFormat="1" ht="390.75" customHeight="1" x14ac:dyDescent="0.25">
      <c r="A16" s="49">
        <v>11</v>
      </c>
      <c r="B16" s="50" t="s">
        <v>50</v>
      </c>
      <c r="C16" s="50" t="s">
        <v>51</v>
      </c>
      <c r="D16" s="51" t="s">
        <v>52</v>
      </c>
      <c r="E16" s="52"/>
      <c r="F16" s="52" t="s">
        <v>259</v>
      </c>
      <c r="G16" s="50" t="s">
        <v>53</v>
      </c>
      <c r="H16" s="50"/>
      <c r="I16" s="53" t="s">
        <v>55</v>
      </c>
      <c r="J16" s="52" t="s">
        <v>18</v>
      </c>
      <c r="K16" s="54" t="s">
        <v>4</v>
      </c>
    </row>
    <row r="17" spans="1:11" s="3" customFormat="1" ht="297" customHeight="1" thickBot="1" x14ac:dyDescent="0.3">
      <c r="A17" s="55">
        <v>12</v>
      </c>
      <c r="B17" s="56" t="s">
        <v>209</v>
      </c>
      <c r="C17" s="56" t="s">
        <v>210</v>
      </c>
      <c r="D17" s="57" t="s">
        <v>211</v>
      </c>
      <c r="E17" s="57" t="s">
        <v>315</v>
      </c>
      <c r="F17" s="57" t="s">
        <v>274</v>
      </c>
      <c r="G17" s="56" t="s">
        <v>212</v>
      </c>
      <c r="H17" s="56" t="s">
        <v>213</v>
      </c>
      <c r="I17" s="57"/>
      <c r="J17" s="57" t="s">
        <v>18</v>
      </c>
      <c r="K17" s="58" t="s">
        <v>4</v>
      </c>
    </row>
    <row r="18" spans="1:11" ht="15.75" thickTop="1" x14ac:dyDescent="0.25"/>
  </sheetData>
  <mergeCells count="14">
    <mergeCell ref="B1:C1"/>
    <mergeCell ref="I1:K1"/>
    <mergeCell ref="A3:K3"/>
    <mergeCell ref="A4:A5"/>
    <mergeCell ref="B4:B5"/>
    <mergeCell ref="C4:C5"/>
    <mergeCell ref="J4:J5"/>
    <mergeCell ref="K4:K5"/>
    <mergeCell ref="D4:D5"/>
    <mergeCell ref="E4:E5"/>
    <mergeCell ref="F4:F5"/>
    <mergeCell ref="G4:G5"/>
    <mergeCell ref="H4:H5"/>
    <mergeCell ref="I4:I5"/>
  </mergeCells>
  <hyperlinks>
    <hyperlink ref="I15" r:id="rId1" xr:uid="{9F719577-0B95-4808-B756-29F23620F8E4}"/>
    <hyperlink ref="I16" r:id="rId2" xr:uid="{4798451A-BA8B-4D39-847F-ECD116C64296}"/>
    <hyperlink ref="I14" r:id="rId3" xr:uid="{D35330D8-F90A-416B-BE2F-6394C980E202}"/>
  </hyperlinks>
  <pageMargins left="0.7" right="0.7" top="0.75" bottom="0.75" header="0.3" footer="0.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3</vt:i4>
      </vt:variant>
      <vt:variant>
        <vt:lpstr>Zone denumite</vt:lpstr>
      </vt:variant>
      <vt:variant>
        <vt:i4>1</vt:i4>
      </vt:variant>
    </vt:vector>
  </HeadingPairs>
  <TitlesOfParts>
    <vt:vector size="4" baseType="lpstr">
      <vt:lpstr>FINANTARE FSE</vt:lpstr>
      <vt:lpstr>FINANTARE RAMBURSABILA</vt:lpstr>
      <vt:lpstr>ALTE PROIECTE</vt:lpstr>
      <vt:lpstr>'FINANTARE FSE'!Zona_de_imprimat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cp:lastModifiedBy>
  <cp:lastPrinted>2021-09-02T11:42:53Z</cp:lastPrinted>
  <dcterms:created xsi:type="dcterms:W3CDTF">2021-03-11T15:05:16Z</dcterms:created>
  <dcterms:modified xsi:type="dcterms:W3CDTF">2025-06-11T08:14:54Z</dcterms:modified>
</cp:coreProperties>
</file>